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wbi/Documents/COMPRES-UIUC/annual-report/2018/"/>
    </mc:Choice>
  </mc:AlternateContent>
  <xr:revisionPtr revIDLastSave="0" documentId="13_ncr:1_{90B6D947-9EB2-F144-8D8F-EB8184267D75}" xr6:coauthVersionLast="36" xr6:coauthVersionMax="36" xr10:uidLastSave="{00000000-0000-0000-0000-000000000000}"/>
  <bookViews>
    <workbookView xWindow="7120" yWindow="1840" windowWidth="28800" windowHeight="17540" xr2:uid="{00000000-000D-0000-FFFF-FFFF00000000}"/>
  </bookViews>
  <sheets>
    <sheet name="BAC_T2_2006" sheetId="1" r:id="rId1"/>
  </sheets>
  <definedNames>
    <definedName name="_xlnm.Print_Area" localSheetId="0">BAC_T2_2006!$A$55:$M$81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6" i="1" l="1"/>
  <c r="G106" i="1"/>
  <c r="F106" i="1"/>
  <c r="E109" i="1" s="1"/>
  <c r="E103" i="1"/>
  <c r="H48" i="1"/>
  <c r="L52" i="1" s="1"/>
  <c r="G48" i="1"/>
  <c r="F48" i="1"/>
  <c r="E52" i="1" s="1"/>
  <c r="E46" i="1"/>
  <c r="E47" i="1" s="1"/>
  <c r="I47" i="1" s="1"/>
  <c r="I48" i="1" s="1"/>
  <c r="F108" i="1" l="1"/>
  <c r="E104" i="1"/>
  <c r="J104" i="1" s="1"/>
  <c r="J106" i="1" s="1"/>
  <c r="G108" i="1"/>
  <c r="G50" i="1"/>
  <c r="E48" i="1"/>
  <c r="F49" i="1" s="1"/>
  <c r="F50" i="1"/>
  <c r="E75" i="1"/>
  <c r="E76" i="1" s="1"/>
  <c r="I76" i="1" s="1"/>
  <c r="I75" i="1"/>
  <c r="E106" i="1" l="1"/>
  <c r="E51" i="1"/>
  <c r="G49" i="1"/>
  <c r="H49" i="1"/>
  <c r="I49" i="1"/>
  <c r="I77" i="1"/>
  <c r="E77" i="1"/>
  <c r="F77" i="1"/>
  <c r="F78" i="1" s="1"/>
  <c r="G77" i="1"/>
  <c r="H77" i="1"/>
  <c r="H21" i="1"/>
  <c r="G21" i="1"/>
  <c r="F21" i="1"/>
  <c r="E19" i="1"/>
  <c r="G79" i="1" l="1"/>
  <c r="E110" i="1"/>
  <c r="F107" i="1"/>
  <c r="H107" i="1"/>
  <c r="G107" i="1"/>
  <c r="J107" i="1"/>
  <c r="H78" i="1"/>
  <c r="I78" i="1"/>
  <c r="G78" i="1"/>
  <c r="F79" i="1"/>
  <c r="E80" i="1"/>
  <c r="E24" i="1"/>
  <c r="G23" i="1"/>
  <c r="E20" i="1"/>
  <c r="I20" i="1" s="1"/>
  <c r="I21" i="1" s="1"/>
  <c r="F23" i="1"/>
  <c r="E21" i="1" l="1"/>
  <c r="E25" i="1" l="1"/>
  <c r="G22" i="1"/>
  <c r="H22" i="1"/>
  <c r="F22" i="1"/>
  <c r="I22" i="1"/>
</calcChain>
</file>

<file path=xl/sharedStrings.xml><?xml version="1.0" encoding="utf-8"?>
<sst xmlns="http://schemas.openxmlformats.org/spreadsheetml/2006/main" count="455" uniqueCount="216">
  <si>
    <t>GUP ID</t>
  </si>
  <si>
    <t>Spokesperson</t>
  </si>
  <si>
    <t>Starts</t>
  </si>
  <si>
    <t>Ends</t>
  </si>
  <si>
    <t>SHIFTS</t>
  </si>
  <si>
    <t>internal</t>
  </si>
  <si>
    <t>Station</t>
  </si>
  <si>
    <t>NOTES</t>
  </si>
  <si>
    <t>Contact</t>
  </si>
  <si>
    <t>B</t>
  </si>
  <si>
    <t>C</t>
  </si>
  <si>
    <t>IXS</t>
  </si>
  <si>
    <t>Alatas</t>
  </si>
  <si>
    <t>D</t>
  </si>
  <si>
    <t>Statistics</t>
  </si>
  <si>
    <t>Total shifts</t>
  </si>
  <si>
    <t>Shift percentage</t>
  </si>
  <si>
    <t>NRS vs IXS ratio</t>
  </si>
  <si>
    <t>Total GUP allocated</t>
  </si>
  <si>
    <t>Total GUP requested by BAC</t>
  </si>
  <si>
    <t>PUP</t>
  </si>
  <si>
    <t>NRS</t>
  </si>
  <si>
    <t>Operations Allowance(8%)</t>
  </si>
  <si>
    <t>General User Baseline</t>
  </si>
  <si>
    <t xml:space="preserve"> </t>
  </si>
  <si>
    <t>Chapman</t>
  </si>
  <si>
    <t>Aux</t>
  </si>
  <si>
    <t>NX school</t>
  </si>
  <si>
    <t>Hu/Alp</t>
  </si>
  <si>
    <t>Hu/Zhao</t>
  </si>
  <si>
    <t>Zhao/Bi</t>
  </si>
  <si>
    <t>Fe,HP</t>
  </si>
  <si>
    <t>Zhao/Toellner</t>
  </si>
  <si>
    <t>Materne</t>
  </si>
  <si>
    <t>Internal</t>
  </si>
  <si>
    <t>Jackson</t>
  </si>
  <si>
    <t>Fe, HP</t>
  </si>
  <si>
    <t>Bi/Zhao</t>
  </si>
  <si>
    <t>3ID Beam Schedule T2 2018</t>
  </si>
  <si>
    <t>8:00; 5/31/2018</t>
  </si>
  <si>
    <t>8:00; 6/12/2018</t>
  </si>
  <si>
    <t>8:00; 7/10/2018</t>
  </si>
  <si>
    <t>8:00; 7/24/2018</t>
  </si>
  <si>
    <t>8:00; 7/31/2018</t>
  </si>
  <si>
    <t>Zhao</t>
  </si>
  <si>
    <t>8:00; 5/30/2018</t>
  </si>
  <si>
    <t>starts</t>
  </si>
  <si>
    <t>Ko</t>
  </si>
  <si>
    <t>8:00; 6/4/2018</t>
  </si>
  <si>
    <t>Nie</t>
  </si>
  <si>
    <t>8:00; 6/52018</t>
  </si>
  <si>
    <t>8:00; 6/11/2018</t>
  </si>
  <si>
    <t>Fe</t>
  </si>
  <si>
    <t>Chen</t>
  </si>
  <si>
    <t>8:00; 6/18/2018</t>
  </si>
  <si>
    <t>8:00;6/192018</t>
  </si>
  <si>
    <t>8:00;6/22/2018</t>
  </si>
  <si>
    <t>Fe,HPLT</t>
  </si>
  <si>
    <t>Mukkattu</t>
  </si>
  <si>
    <t>8:00; 6/22/2018</t>
  </si>
  <si>
    <t>8:00; 6/25/2018</t>
  </si>
  <si>
    <t>Toellner</t>
  </si>
  <si>
    <t>8:00; 6/27/2018</t>
  </si>
  <si>
    <t>8:00; 7/9/2018</t>
  </si>
  <si>
    <t>Fast shutter</t>
  </si>
  <si>
    <t>8:00; 7/16/2018</t>
  </si>
  <si>
    <t>Li</t>
  </si>
  <si>
    <t>8:00;7/17/2018</t>
  </si>
  <si>
    <t>8:00; 7/23/2018</t>
  </si>
  <si>
    <t>8:00;  7/262018</t>
  </si>
  <si>
    <t>Weitz</t>
  </si>
  <si>
    <t>8:00; 7/26/2018</t>
  </si>
  <si>
    <t>Fe, NRVS</t>
  </si>
  <si>
    <t>Liu</t>
  </si>
  <si>
    <t>Liu, Jeff</t>
  </si>
  <si>
    <t>Dobrosavljevic</t>
  </si>
  <si>
    <t>8:00; 8/10/2018</t>
  </si>
  <si>
    <t>8:00; 8/152018</t>
  </si>
  <si>
    <t>Fe, HPHT</t>
  </si>
  <si>
    <t>Lhe</t>
  </si>
  <si>
    <t>8:00;8/15/2018</t>
  </si>
  <si>
    <t>8:00; 8/21/2018</t>
  </si>
  <si>
    <t>8:00;7/30/2018</t>
  </si>
  <si>
    <t>8:00;8/4/2018</t>
  </si>
  <si>
    <t>8:00; 8/4/2018</t>
  </si>
  <si>
    <t>59387/rapid</t>
  </si>
  <si>
    <t>Hu</t>
  </si>
  <si>
    <t>3ID Beam Schedule T3 2017</t>
  </si>
  <si>
    <t>Local Contact</t>
  </si>
  <si>
    <t>Aux.</t>
  </si>
  <si>
    <t>Zhang</t>
  </si>
  <si>
    <t>8:00; 10/3/2017</t>
  </si>
  <si>
    <t>8:00; 10/9/2017</t>
  </si>
  <si>
    <t>Kr, 1meV</t>
  </si>
  <si>
    <t>Zhao/Hu</t>
  </si>
  <si>
    <t>Ji</t>
  </si>
  <si>
    <t>8:00; 10/10/2017</t>
  </si>
  <si>
    <t>8:00; 10/16/2017</t>
  </si>
  <si>
    <t>Stegbauer</t>
  </si>
  <si>
    <t>8:00; 10/17/2017</t>
  </si>
  <si>
    <t>8:00; 10/20/2017</t>
  </si>
  <si>
    <t>Fe,LT</t>
  </si>
  <si>
    <t>LiHe needed</t>
  </si>
  <si>
    <t>8:00; 10/26/2017</t>
  </si>
  <si>
    <t>FE,HP</t>
  </si>
  <si>
    <t>Shahar</t>
  </si>
  <si>
    <t>8:00; 11/3/2017</t>
  </si>
  <si>
    <t>HP,Fe</t>
  </si>
  <si>
    <t>Alp/Bi</t>
  </si>
  <si>
    <t>8:00; 11/6/2017</t>
  </si>
  <si>
    <t>Fe,hybrid,LT</t>
  </si>
  <si>
    <t>Bi/Alp</t>
  </si>
  <si>
    <t>Brill</t>
  </si>
  <si>
    <t>8:00; 11/7/2017</t>
  </si>
  <si>
    <t>8:00; 11/13/2017</t>
  </si>
  <si>
    <t>Sutherlin</t>
  </si>
  <si>
    <t>8:00; 11/14/2017</t>
  </si>
  <si>
    <t>8:00; 11/18/2017</t>
  </si>
  <si>
    <t>Cramer</t>
  </si>
  <si>
    <t>8:00; 11/22/2017</t>
  </si>
  <si>
    <t>Keune</t>
  </si>
  <si>
    <t>8:00; 11/24/2017</t>
  </si>
  <si>
    <t>8:00; 11/29/2017</t>
  </si>
  <si>
    <t>Zhao/Alp</t>
  </si>
  <si>
    <t>Schunemann</t>
  </si>
  <si>
    <t>8:00;11/29/2017</t>
  </si>
  <si>
    <t>8:00; 12/4/2017</t>
  </si>
  <si>
    <t>Dy</t>
  </si>
  <si>
    <t>LiHe,HighField</t>
  </si>
  <si>
    <t>Tian</t>
  </si>
  <si>
    <t>8:00; 12/5/2017</t>
  </si>
  <si>
    <t>8:00; 12/11/2017</t>
  </si>
  <si>
    <t>Moon</t>
  </si>
  <si>
    <t>8:00; 12/12/2017</t>
  </si>
  <si>
    <t>23:59; 12/17/2017</t>
  </si>
  <si>
    <t>3ID Beam Schedule T1 2018</t>
  </si>
  <si>
    <t>Dauphas</t>
  </si>
  <si>
    <t>8:00; 1/30/2018</t>
  </si>
  <si>
    <t>8:00; 2/5/2018</t>
  </si>
  <si>
    <t>Eu</t>
  </si>
  <si>
    <t>Shatruk</t>
  </si>
  <si>
    <t>8:00; 2/6/2018</t>
  </si>
  <si>
    <t>8:00; 2/9/2018</t>
  </si>
  <si>
    <t>Eu, HPLT</t>
  </si>
  <si>
    <t>LHe needed</t>
  </si>
  <si>
    <t>Bi</t>
  </si>
  <si>
    <t>8:00; 2/15/2018</t>
  </si>
  <si>
    <t>8:00; 2/17/2018</t>
  </si>
  <si>
    <t>B/C/D</t>
  </si>
  <si>
    <t>Fe,mono</t>
  </si>
  <si>
    <t>8:00; 2/26/2018</t>
  </si>
  <si>
    <t>8:00; 2/28/2018</t>
  </si>
  <si>
    <t>8:00;3/1/2018</t>
  </si>
  <si>
    <t>optics</t>
  </si>
  <si>
    <t>8:00; 3/1/2018</t>
  </si>
  <si>
    <t>8:00;3/12/2018</t>
  </si>
  <si>
    <t>Fe, HPLT</t>
  </si>
  <si>
    <t>8:00; 3/13/2018</t>
  </si>
  <si>
    <t>8:00; 3/19/2018</t>
  </si>
  <si>
    <t>Cunsolo</t>
  </si>
  <si>
    <t>8:00; 3/20/2018</t>
  </si>
  <si>
    <t>8:00; 3/26/2018</t>
  </si>
  <si>
    <t>8:00; 3/27/2018</t>
  </si>
  <si>
    <t>8:00; 4/12018</t>
  </si>
  <si>
    <t>Boettger</t>
  </si>
  <si>
    <t>8:00; 4/1/2018</t>
  </si>
  <si>
    <t>8:00; 4/6/2018</t>
  </si>
  <si>
    <t>Fe, LT</t>
  </si>
  <si>
    <t>Zelenay</t>
  </si>
  <si>
    <t>8:00; 4/11/2018</t>
  </si>
  <si>
    <t>Lehnert</t>
  </si>
  <si>
    <t>8:00; 4/16/2018</t>
  </si>
  <si>
    <t>Formisano</t>
  </si>
  <si>
    <t>8:00; 4/17/2018</t>
  </si>
  <si>
    <t>23:59; 4/24/2018</t>
  </si>
  <si>
    <t>Total GUP requested by BAC (80%)</t>
  </si>
  <si>
    <t>Total GUP scheduled</t>
  </si>
  <si>
    <t>Total PUP scheduled</t>
  </si>
  <si>
    <t>3ID Beam Schedule T3 2018</t>
  </si>
  <si>
    <t>shutter</t>
  </si>
  <si>
    <t>8:00; 10/2/2018</t>
  </si>
  <si>
    <t>8:00; 10/3/2018</t>
  </si>
  <si>
    <t>8:00; 10/8/2018</t>
  </si>
  <si>
    <t>8:00; 10/9/2018</t>
  </si>
  <si>
    <t>8:00; 10/13/2018</t>
  </si>
  <si>
    <t>Eu,HPLT</t>
  </si>
  <si>
    <t>8:00; 10/18/2018</t>
  </si>
  <si>
    <t>Feng</t>
  </si>
  <si>
    <t>8:00; 10/22/2018</t>
  </si>
  <si>
    <t>8:00; 10/23/2018</t>
  </si>
  <si>
    <t>8:00; 10/26/2018</t>
  </si>
  <si>
    <t>Fe,microscopy</t>
  </si>
  <si>
    <t>Roskosz</t>
  </si>
  <si>
    <t>8:00; 10/29/2018</t>
  </si>
  <si>
    <t>8:00; 10/31/2018</t>
  </si>
  <si>
    <t>8:00; 11/12/2018</t>
  </si>
  <si>
    <t>hybrid</t>
  </si>
  <si>
    <t>Atlas</t>
  </si>
  <si>
    <t>8:00; 11/13/2018</t>
  </si>
  <si>
    <t>8:00; 11/15/2018</t>
  </si>
  <si>
    <t>Saboungi</t>
  </si>
  <si>
    <t>8:00; 11/21/2018</t>
  </si>
  <si>
    <t>8:00; 11/23/2018</t>
  </si>
  <si>
    <t>8:00; 11/28/2018</t>
  </si>
  <si>
    <t>J . Liu</t>
  </si>
  <si>
    <t>8:00; 12/3/2018</t>
  </si>
  <si>
    <t>DeBeer</t>
  </si>
  <si>
    <t>8:00;12/4/2018</t>
  </si>
  <si>
    <t>8:00; 12/9/2018</t>
  </si>
  <si>
    <t>8:00; 12/13/2018</t>
  </si>
  <si>
    <t>Alp/Zhao</t>
  </si>
  <si>
    <t>Guo</t>
  </si>
  <si>
    <t>8:00; 12/17/2018</t>
  </si>
  <si>
    <t>shutter development</t>
  </si>
  <si>
    <t>Bi/Materne</t>
  </si>
  <si>
    <t>Bi/zhao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</si>
</sst>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</font>
    <font>
      <sz val="16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4"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0" fontId="1" fillId="0" borderId="0" xfId="0" applyFont="1" applyFill="1" applyBorder="1"/>
    <xf numFmtId="1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22" fontId="0" fillId="0" borderId="3" xfId="0" applyNumberForma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1" fillId="0" borderId="8" xfId="0" applyFont="1" applyBorder="1"/>
    <xf numFmtId="0" fontId="0" fillId="0" borderId="8" xfId="0" applyFont="1" applyBorder="1"/>
    <xf numFmtId="0" fontId="0" fillId="0" borderId="9" xfId="0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8" xfId="0" applyFont="1" applyFill="1" applyBorder="1"/>
    <xf numFmtId="0" fontId="5" fillId="2" borderId="0" xfId="0" applyFont="1" applyFill="1"/>
    <xf numFmtId="14" fontId="0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8" xfId="0" applyFont="1" applyFill="1" applyBorder="1"/>
    <xf numFmtId="0" fontId="1" fillId="2" borderId="0" xfId="0" applyFont="1" applyFill="1"/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8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Font="1" applyBorder="1"/>
    <xf numFmtId="0" fontId="0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3" xfId="0" applyFont="1" applyBorder="1"/>
    <xf numFmtId="0" fontId="0" fillId="0" borderId="10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6" fillId="0" borderId="0" xfId="0" applyFont="1" applyBorder="1"/>
    <xf numFmtId="0" fontId="6" fillId="0" borderId="0" xfId="0" applyFont="1" applyFill="1" applyBorder="1"/>
    <xf numFmtId="1" fontId="1" fillId="0" borderId="0" xfId="0" applyNumberFormat="1" applyFont="1" applyBorder="1"/>
    <xf numFmtId="0" fontId="0" fillId="0" borderId="0" xfId="0" applyFont="1" applyBorder="1"/>
    <xf numFmtId="0" fontId="0" fillId="0" borderId="0" xfId="0" applyFont="1" applyFill="1" applyBorder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1"/>
  <sheetViews>
    <sheetView tabSelected="1" topLeftCell="A84" zoomScale="125" zoomScaleNormal="125" zoomScalePageLayoutView="125" workbookViewId="0">
      <selection activeCell="L81" sqref="L81"/>
    </sheetView>
  </sheetViews>
  <sheetFormatPr baseColWidth="10" defaultColWidth="8.83203125" defaultRowHeight="13" x14ac:dyDescent="0.15"/>
  <cols>
    <col min="1" max="1" width="13.5" style="1" bestFit="1" customWidth="1"/>
    <col min="2" max="2" width="12.83203125" style="1" bestFit="1" customWidth="1"/>
    <col min="3" max="3" width="17.5" style="1" customWidth="1"/>
    <col min="4" max="4" width="15" style="1" bestFit="1" customWidth="1"/>
    <col min="5" max="5" width="7.33203125" style="2" customWidth="1"/>
    <col min="6" max="6" width="4.83203125" style="2" bestFit="1" customWidth="1"/>
    <col min="7" max="7" width="4.6640625" style="2" bestFit="1" customWidth="1"/>
    <col min="8" max="8" width="6" style="2" customWidth="1"/>
    <col min="9" max="9" width="6.83203125" style="2" customWidth="1"/>
    <col min="10" max="10" width="6.83203125" style="1" bestFit="1" customWidth="1"/>
    <col min="11" max="11" width="13.1640625" style="1" bestFit="1" customWidth="1"/>
    <col min="12" max="12" width="14" style="1" customWidth="1"/>
    <col min="13" max="13" width="8.83203125" style="18"/>
  </cols>
  <sheetData>
    <row r="1" spans="1:14" x14ac:dyDescent="0.15">
      <c r="A1" s="2"/>
      <c r="C1" s="2"/>
      <c r="D1" s="2"/>
      <c r="H1" s="1"/>
      <c r="I1" s="1"/>
      <c r="K1" s="18"/>
      <c r="L1"/>
      <c r="M1"/>
    </row>
    <row r="2" spans="1:14" ht="20" x14ac:dyDescent="0.2">
      <c r="A2" s="62" t="s">
        <v>87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3"/>
      <c r="M2"/>
    </row>
    <row r="3" spans="1:14" x14ac:dyDescent="0.1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21</v>
      </c>
      <c r="G3" s="21" t="s">
        <v>11</v>
      </c>
      <c r="H3" s="21" t="s">
        <v>20</v>
      </c>
      <c r="I3" s="21" t="s">
        <v>5</v>
      </c>
      <c r="J3" s="21" t="s">
        <v>6</v>
      </c>
      <c r="K3" s="27" t="s">
        <v>7</v>
      </c>
      <c r="L3" s="28" t="s">
        <v>88</v>
      </c>
      <c r="M3" s="28" t="s">
        <v>89</v>
      </c>
    </row>
    <row r="4" spans="1:14" x14ac:dyDescent="0.15">
      <c r="A4" s="29">
        <v>46595</v>
      </c>
      <c r="B4" s="30" t="s">
        <v>90</v>
      </c>
      <c r="C4" s="30" t="s">
        <v>91</v>
      </c>
      <c r="D4" s="29" t="s">
        <v>92</v>
      </c>
      <c r="E4" s="31">
        <v>18</v>
      </c>
      <c r="F4" s="31">
        <v>18</v>
      </c>
      <c r="G4" s="31"/>
      <c r="H4" s="31"/>
      <c r="I4" s="31"/>
      <c r="J4" s="30" t="s">
        <v>9</v>
      </c>
      <c r="K4" s="32" t="s">
        <v>93</v>
      </c>
      <c r="L4" s="30" t="s">
        <v>30</v>
      </c>
      <c r="M4" s="33"/>
    </row>
    <row r="5" spans="1:14" x14ac:dyDescent="0.15">
      <c r="A5" s="31">
        <v>55538</v>
      </c>
      <c r="B5" s="29" t="s">
        <v>95</v>
      </c>
      <c r="C5" s="29" t="s">
        <v>96</v>
      </c>
      <c r="D5" s="29" t="s">
        <v>97</v>
      </c>
      <c r="E5" s="31">
        <v>18</v>
      </c>
      <c r="F5" s="31">
        <v>18</v>
      </c>
      <c r="G5" s="31"/>
      <c r="H5" s="31"/>
      <c r="I5" s="31"/>
      <c r="J5" s="29" t="s">
        <v>9</v>
      </c>
      <c r="K5" s="32" t="s">
        <v>93</v>
      </c>
      <c r="L5" s="30" t="s">
        <v>30</v>
      </c>
      <c r="M5" s="33"/>
    </row>
    <row r="6" spans="1:14" x14ac:dyDescent="0.15">
      <c r="A6" s="31">
        <v>55167</v>
      </c>
      <c r="B6" s="29" t="s">
        <v>98</v>
      </c>
      <c r="C6" s="29" t="s">
        <v>99</v>
      </c>
      <c r="D6" s="29" t="s">
        <v>100</v>
      </c>
      <c r="E6" s="31">
        <v>9</v>
      </c>
      <c r="F6" s="31">
        <v>9</v>
      </c>
      <c r="G6" s="31"/>
      <c r="H6" s="31"/>
      <c r="I6" s="31"/>
      <c r="J6" s="29" t="s">
        <v>9</v>
      </c>
      <c r="K6" s="32" t="s">
        <v>101</v>
      </c>
      <c r="L6" s="29" t="s">
        <v>30</v>
      </c>
      <c r="M6" s="34" t="s">
        <v>102</v>
      </c>
    </row>
    <row r="7" spans="1:14" x14ac:dyDescent="0.15">
      <c r="A7" s="31">
        <v>51689</v>
      </c>
      <c r="B7" s="30" t="s">
        <v>35</v>
      </c>
      <c r="C7" s="30" t="s">
        <v>100</v>
      </c>
      <c r="D7" s="29" t="s">
        <v>103</v>
      </c>
      <c r="E7" s="31">
        <v>15</v>
      </c>
      <c r="F7" s="31">
        <v>15</v>
      </c>
      <c r="G7" s="31"/>
      <c r="H7" s="31"/>
      <c r="I7" s="31"/>
      <c r="J7" s="30" t="s">
        <v>9</v>
      </c>
      <c r="K7" s="32" t="s">
        <v>104</v>
      </c>
      <c r="L7" s="30" t="s">
        <v>37</v>
      </c>
      <c r="M7" s="34"/>
    </row>
    <row r="8" spans="1:14" x14ac:dyDescent="0.15">
      <c r="A8" s="29">
        <v>54964</v>
      </c>
      <c r="B8" s="30" t="s">
        <v>105</v>
      </c>
      <c r="C8" s="30" t="s">
        <v>103</v>
      </c>
      <c r="D8" s="30" t="s">
        <v>106</v>
      </c>
      <c r="E8" s="31">
        <v>18</v>
      </c>
      <c r="F8" s="31">
        <v>18</v>
      </c>
      <c r="G8" s="31"/>
      <c r="H8" s="31"/>
      <c r="I8" s="31"/>
      <c r="J8" s="30" t="s">
        <v>9</v>
      </c>
      <c r="K8" s="35" t="s">
        <v>107</v>
      </c>
      <c r="L8" s="30" t="s">
        <v>108</v>
      </c>
      <c r="M8" s="33"/>
    </row>
    <row r="9" spans="1:14" ht="13.5" customHeight="1" x14ac:dyDescent="0.15">
      <c r="A9" s="36" t="s">
        <v>5</v>
      </c>
      <c r="B9" s="36" t="s">
        <v>33</v>
      </c>
      <c r="C9" s="36" t="s">
        <v>106</v>
      </c>
      <c r="D9" s="36" t="s">
        <v>109</v>
      </c>
      <c r="E9" s="36">
        <v>9</v>
      </c>
      <c r="F9" s="36"/>
      <c r="G9" s="36"/>
      <c r="H9" s="36"/>
      <c r="I9" s="36">
        <v>9</v>
      </c>
      <c r="J9" s="36" t="s">
        <v>9</v>
      </c>
      <c r="K9" s="37" t="s">
        <v>110</v>
      </c>
      <c r="L9" s="36" t="s">
        <v>111</v>
      </c>
      <c r="M9" s="38"/>
      <c r="N9" s="39"/>
    </row>
    <row r="10" spans="1:14" x14ac:dyDescent="0.15">
      <c r="A10" s="36">
        <v>54254</v>
      </c>
      <c r="B10" s="36" t="s">
        <v>112</v>
      </c>
      <c r="C10" s="36" t="s">
        <v>113</v>
      </c>
      <c r="D10" s="36" t="s">
        <v>114</v>
      </c>
      <c r="E10" s="36">
        <v>18</v>
      </c>
      <c r="F10" s="36"/>
      <c r="G10" s="36">
        <v>18</v>
      </c>
      <c r="H10" s="36"/>
      <c r="I10" s="36"/>
      <c r="J10" s="36" t="s">
        <v>10</v>
      </c>
      <c r="K10" s="37" t="s">
        <v>11</v>
      </c>
      <c r="L10" s="36" t="s">
        <v>12</v>
      </c>
      <c r="M10" s="38"/>
      <c r="N10" s="39"/>
    </row>
    <row r="11" spans="1:14" x14ac:dyDescent="0.15">
      <c r="A11" s="36">
        <v>48236</v>
      </c>
      <c r="B11" s="36" t="s">
        <v>115</v>
      </c>
      <c r="C11" s="40" t="s">
        <v>116</v>
      </c>
      <c r="D11" s="40" t="s">
        <v>117</v>
      </c>
      <c r="E11" s="41">
        <v>12</v>
      </c>
      <c r="F11" s="41">
        <v>12</v>
      </c>
      <c r="G11" s="41"/>
      <c r="H11" s="41"/>
      <c r="I11" s="41"/>
      <c r="J11" s="42" t="s">
        <v>13</v>
      </c>
      <c r="K11" s="43" t="s">
        <v>101</v>
      </c>
      <c r="L11" s="42" t="s">
        <v>94</v>
      </c>
      <c r="M11" s="44"/>
      <c r="N11" s="45"/>
    </row>
    <row r="12" spans="1:14" x14ac:dyDescent="0.15">
      <c r="A12" s="29">
        <v>49765</v>
      </c>
      <c r="B12" s="29" t="s">
        <v>118</v>
      </c>
      <c r="C12" s="29" t="s">
        <v>117</v>
      </c>
      <c r="D12" s="29" t="s">
        <v>119</v>
      </c>
      <c r="E12" s="31">
        <v>12</v>
      </c>
      <c r="F12" s="31">
        <v>12</v>
      </c>
      <c r="G12" s="31"/>
      <c r="H12" s="31"/>
      <c r="I12" s="31"/>
      <c r="J12" s="29" t="s">
        <v>13</v>
      </c>
      <c r="K12" s="32" t="s">
        <v>101</v>
      </c>
      <c r="L12" s="29" t="s">
        <v>94</v>
      </c>
      <c r="M12" s="33"/>
    </row>
    <row r="13" spans="1:14" x14ac:dyDescent="0.15">
      <c r="A13" s="29">
        <v>54975</v>
      </c>
      <c r="B13" s="29" t="s">
        <v>120</v>
      </c>
      <c r="C13" s="29" t="s">
        <v>121</v>
      </c>
      <c r="D13" s="29" t="s">
        <v>122</v>
      </c>
      <c r="E13" s="31">
        <v>15</v>
      </c>
      <c r="F13" s="31">
        <v>15</v>
      </c>
      <c r="G13" s="31"/>
      <c r="H13" s="31"/>
      <c r="I13" s="31"/>
      <c r="J13" s="29" t="s">
        <v>13</v>
      </c>
      <c r="K13" s="32" t="s">
        <v>101</v>
      </c>
      <c r="L13" s="29" t="s">
        <v>123</v>
      </c>
      <c r="M13" s="33"/>
    </row>
    <row r="14" spans="1:14" x14ac:dyDescent="0.15">
      <c r="A14" s="31">
        <v>55230</v>
      </c>
      <c r="B14" s="29" t="s">
        <v>124</v>
      </c>
      <c r="C14" s="29" t="s">
        <v>125</v>
      </c>
      <c r="D14" s="29" t="s">
        <v>126</v>
      </c>
      <c r="E14" s="31">
        <v>15</v>
      </c>
      <c r="F14" s="31">
        <v>15</v>
      </c>
      <c r="G14" s="31"/>
      <c r="H14" s="31"/>
      <c r="I14" s="31"/>
      <c r="J14" s="30" t="s">
        <v>13</v>
      </c>
      <c r="K14" s="32" t="s">
        <v>127</v>
      </c>
      <c r="L14" s="29" t="s">
        <v>111</v>
      </c>
      <c r="M14" s="34" t="s">
        <v>128</v>
      </c>
    </row>
    <row r="15" spans="1:14" x14ac:dyDescent="0.15">
      <c r="A15" s="41">
        <v>55764</v>
      </c>
      <c r="B15" s="46" t="s">
        <v>129</v>
      </c>
      <c r="C15" s="46" t="s">
        <v>130</v>
      </c>
      <c r="D15" s="46" t="s">
        <v>131</v>
      </c>
      <c r="E15" s="41">
        <v>18</v>
      </c>
      <c r="F15" s="41"/>
      <c r="G15" s="41">
        <v>18</v>
      </c>
      <c r="H15" s="41"/>
      <c r="I15" s="41"/>
      <c r="J15" s="46" t="s">
        <v>10</v>
      </c>
      <c r="K15" s="47" t="s">
        <v>11</v>
      </c>
      <c r="L15" s="46" t="s">
        <v>12</v>
      </c>
      <c r="M15" s="44"/>
      <c r="N15" s="45"/>
    </row>
    <row r="16" spans="1:14" x14ac:dyDescent="0.15">
      <c r="A16" s="41">
        <v>55105</v>
      </c>
      <c r="B16" s="46" t="s">
        <v>132</v>
      </c>
      <c r="C16" s="46" t="s">
        <v>133</v>
      </c>
      <c r="D16" s="46" t="s">
        <v>134</v>
      </c>
      <c r="E16" s="41">
        <v>17</v>
      </c>
      <c r="F16" s="41"/>
      <c r="G16" s="41">
        <v>17</v>
      </c>
      <c r="H16" s="41"/>
      <c r="I16" s="41"/>
      <c r="J16" s="46" t="s">
        <v>10</v>
      </c>
      <c r="K16" s="47" t="s">
        <v>11</v>
      </c>
      <c r="L16" s="46" t="s">
        <v>12</v>
      </c>
      <c r="M16" s="48"/>
      <c r="N16" s="45"/>
    </row>
    <row r="17" spans="1:13" x14ac:dyDescent="0.15">
      <c r="A17" s="2"/>
      <c r="B17" s="2"/>
      <c r="C17" s="2"/>
      <c r="D17" s="2"/>
      <c r="J17" s="2"/>
      <c r="K17" s="2"/>
      <c r="L17" s="2"/>
      <c r="M17"/>
    </row>
    <row r="18" spans="1:13" x14ac:dyDescent="0.15">
      <c r="A18" s="1" t="s">
        <v>14</v>
      </c>
      <c r="B18"/>
      <c r="J18" s="2"/>
      <c r="K18" s="2"/>
      <c r="L18" s="2"/>
      <c r="M18"/>
    </row>
    <row r="19" spans="1:13" x14ac:dyDescent="0.15">
      <c r="B19"/>
      <c r="C19" s="1" t="s">
        <v>15</v>
      </c>
      <c r="E19" s="2">
        <f>SUM(E4:E18)</f>
        <v>194</v>
      </c>
      <c r="J19" s="2"/>
      <c r="K19" s="2"/>
      <c r="L19" s="2"/>
      <c r="M19"/>
    </row>
    <row r="20" spans="1:13" x14ac:dyDescent="0.15">
      <c r="C20" s="5" t="s">
        <v>22</v>
      </c>
      <c r="E20" s="6">
        <f>8%*E19</f>
        <v>15.52</v>
      </c>
      <c r="I20" s="6">
        <f>E20</f>
        <v>15.52</v>
      </c>
      <c r="J20" s="2"/>
      <c r="K20" s="2"/>
      <c r="L20" s="2"/>
      <c r="M20"/>
    </row>
    <row r="21" spans="1:13" x14ac:dyDescent="0.15">
      <c r="C21" s="1" t="s">
        <v>23</v>
      </c>
      <c r="E21" s="6">
        <f>E19-E20</f>
        <v>178.48</v>
      </c>
      <c r="F21" s="2">
        <f>SUM(F4:F16)</f>
        <v>132</v>
      </c>
      <c r="G21" s="2">
        <f>SUM(G4:G16)</f>
        <v>53</v>
      </c>
      <c r="H21" s="2">
        <f>SUM(H4:H19)</f>
        <v>0</v>
      </c>
      <c r="I21" s="6">
        <f>SUM(I4:I19)-I20</f>
        <v>-6.52</v>
      </c>
      <c r="M21"/>
    </row>
    <row r="22" spans="1:13" x14ac:dyDescent="0.15">
      <c r="C22" s="1" t="s">
        <v>16</v>
      </c>
      <c r="F22" s="4">
        <f>F21/E21</f>
        <v>0.73957866427610941</v>
      </c>
      <c r="G22" s="4">
        <f>G21/E21</f>
        <v>0.29695203944419546</v>
      </c>
      <c r="H22" s="4">
        <f>H21/E21</f>
        <v>0</v>
      </c>
      <c r="I22" s="4">
        <f>(I21)/E21</f>
        <v>-3.6530703720304793E-2</v>
      </c>
      <c r="M22"/>
    </row>
    <row r="23" spans="1:13" x14ac:dyDescent="0.15">
      <c r="C23" s="1" t="s">
        <v>17</v>
      </c>
      <c r="F23" s="4">
        <f>F21/(F21+G21)</f>
        <v>0.71351351351351355</v>
      </c>
      <c r="G23" s="4">
        <f>G21/(G21+F21)</f>
        <v>0.2864864864864865</v>
      </c>
      <c r="M23"/>
    </row>
    <row r="24" spans="1:13" x14ac:dyDescent="0.15">
      <c r="C24" s="1" t="s">
        <v>18</v>
      </c>
      <c r="E24" s="6">
        <f>SUM(F21,G21,H21)</f>
        <v>185</v>
      </c>
      <c r="M24"/>
    </row>
    <row r="25" spans="1:13" x14ac:dyDescent="0.15">
      <c r="C25" s="1" t="s">
        <v>19</v>
      </c>
      <c r="E25" s="6">
        <f>0.8*E21</f>
        <v>142.78399999999999</v>
      </c>
      <c r="M25"/>
    </row>
    <row r="26" spans="1:13" x14ac:dyDescent="0.15">
      <c r="M26"/>
    </row>
    <row r="29" spans="1:13" ht="20" x14ac:dyDescent="0.2">
      <c r="A29" s="62" t="s">
        <v>135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/>
    </row>
    <row r="30" spans="1:13" x14ac:dyDescent="0.15">
      <c r="A30" s="3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3" t="s">
        <v>21</v>
      </c>
      <c r="G30" s="3" t="s">
        <v>11</v>
      </c>
      <c r="H30" s="3" t="s">
        <v>20</v>
      </c>
      <c r="I30" s="3" t="s">
        <v>5</v>
      </c>
      <c r="J30" s="3" t="s">
        <v>6</v>
      </c>
      <c r="K30" s="3" t="s">
        <v>7</v>
      </c>
      <c r="L30" s="15" t="s">
        <v>8</v>
      </c>
      <c r="M30" s="9" t="s">
        <v>26</v>
      </c>
    </row>
    <row r="31" spans="1:13" ht="14" x14ac:dyDescent="0.15">
      <c r="A31" s="49">
        <v>53554</v>
      </c>
      <c r="B31" s="7" t="s">
        <v>136</v>
      </c>
      <c r="C31" s="7" t="s">
        <v>137</v>
      </c>
      <c r="D31" s="7" t="s">
        <v>138</v>
      </c>
      <c r="E31" s="3">
        <v>18</v>
      </c>
      <c r="F31" s="3">
        <v>18</v>
      </c>
      <c r="G31" s="3"/>
      <c r="H31" s="3"/>
      <c r="I31" s="3"/>
      <c r="J31" s="49" t="s">
        <v>9</v>
      </c>
      <c r="K31" s="50" t="s">
        <v>139</v>
      </c>
      <c r="L31" s="16" t="s">
        <v>30</v>
      </c>
      <c r="M31" s="51"/>
    </row>
    <row r="32" spans="1:13" x14ac:dyDescent="0.15">
      <c r="A32" s="3">
        <v>54626</v>
      </c>
      <c r="B32" s="7" t="s">
        <v>140</v>
      </c>
      <c r="C32" s="49" t="s">
        <v>141</v>
      </c>
      <c r="D32" s="7" t="s">
        <v>142</v>
      </c>
      <c r="E32" s="3">
        <v>9</v>
      </c>
      <c r="F32" s="3">
        <v>9</v>
      </c>
      <c r="G32" s="3"/>
      <c r="H32" s="3"/>
      <c r="I32" s="3"/>
      <c r="J32" s="49" t="s">
        <v>9</v>
      </c>
      <c r="K32" s="7" t="s">
        <v>143</v>
      </c>
      <c r="L32" s="52" t="s">
        <v>30</v>
      </c>
      <c r="M32" s="51" t="s">
        <v>144</v>
      </c>
    </row>
    <row r="33" spans="1:13" x14ac:dyDescent="0.15">
      <c r="A33" s="3">
        <v>53898</v>
      </c>
      <c r="B33" s="7" t="s">
        <v>145</v>
      </c>
      <c r="C33" s="7" t="s">
        <v>142</v>
      </c>
      <c r="D33" s="7" t="s">
        <v>146</v>
      </c>
      <c r="E33" s="3">
        <v>15</v>
      </c>
      <c r="F33" s="3">
        <v>15</v>
      </c>
      <c r="G33" s="3"/>
      <c r="H33" s="3"/>
      <c r="I33" s="3"/>
      <c r="J33" s="7" t="s">
        <v>9</v>
      </c>
      <c r="K33" s="7" t="s">
        <v>143</v>
      </c>
      <c r="L33" s="16" t="s">
        <v>37</v>
      </c>
      <c r="M33" s="51" t="s">
        <v>144</v>
      </c>
    </row>
    <row r="34" spans="1:13" x14ac:dyDescent="0.15">
      <c r="A34" s="49" t="s">
        <v>34</v>
      </c>
      <c r="B34" s="7" t="s">
        <v>61</v>
      </c>
      <c r="C34" s="7" t="s">
        <v>146</v>
      </c>
      <c r="D34" s="7" t="s">
        <v>147</v>
      </c>
      <c r="E34" s="3">
        <v>6</v>
      </c>
      <c r="F34" s="3"/>
      <c r="G34" s="3"/>
      <c r="H34" s="3"/>
      <c r="I34" s="3">
        <v>6</v>
      </c>
      <c r="J34" s="7" t="s">
        <v>148</v>
      </c>
      <c r="K34" s="7" t="s">
        <v>149</v>
      </c>
      <c r="L34" s="16" t="s">
        <v>61</v>
      </c>
      <c r="M34" s="51"/>
    </row>
    <row r="35" spans="1:13" x14ac:dyDescent="0.15">
      <c r="A35" s="49" t="s">
        <v>5</v>
      </c>
      <c r="B35" s="7" t="s">
        <v>94</v>
      </c>
      <c r="C35" s="53" t="s">
        <v>147</v>
      </c>
      <c r="D35" s="7" t="s">
        <v>150</v>
      </c>
      <c r="E35" s="3">
        <v>24</v>
      </c>
      <c r="F35" s="3"/>
      <c r="G35" s="3"/>
      <c r="H35" s="3"/>
      <c r="I35" s="3">
        <v>24</v>
      </c>
      <c r="J35" s="7" t="s">
        <v>9</v>
      </c>
      <c r="K35" s="7" t="s">
        <v>52</v>
      </c>
      <c r="L35" s="16" t="s">
        <v>37</v>
      </c>
      <c r="M35" s="51"/>
    </row>
    <row r="36" spans="1:13" x14ac:dyDescent="0.15">
      <c r="A36" s="49" t="s">
        <v>34</v>
      </c>
      <c r="B36" s="7" t="s">
        <v>61</v>
      </c>
      <c r="C36" s="53" t="s">
        <v>151</v>
      </c>
      <c r="D36" s="7" t="s">
        <v>152</v>
      </c>
      <c r="E36" s="3">
        <v>3</v>
      </c>
      <c r="F36" s="3"/>
      <c r="G36" s="3"/>
      <c r="H36" s="3"/>
      <c r="I36" s="3">
        <v>3</v>
      </c>
      <c r="J36" s="7" t="s">
        <v>13</v>
      </c>
      <c r="K36" s="7" t="s">
        <v>153</v>
      </c>
      <c r="L36" s="16" t="s">
        <v>61</v>
      </c>
      <c r="M36" s="51"/>
    </row>
    <row r="37" spans="1:13" x14ac:dyDescent="0.15">
      <c r="A37" s="49">
        <v>57027</v>
      </c>
      <c r="B37" s="7" t="s">
        <v>33</v>
      </c>
      <c r="C37" s="53" t="s">
        <v>154</v>
      </c>
      <c r="D37" s="7" t="s">
        <v>155</v>
      </c>
      <c r="E37" s="3">
        <v>30</v>
      </c>
      <c r="F37" s="3">
        <v>30</v>
      </c>
      <c r="G37" s="3"/>
      <c r="H37" s="3"/>
      <c r="I37" s="3"/>
      <c r="J37" s="7" t="s">
        <v>9</v>
      </c>
      <c r="K37" s="7" t="s">
        <v>156</v>
      </c>
      <c r="L37" s="16" t="s">
        <v>37</v>
      </c>
      <c r="M37" s="51" t="s">
        <v>144</v>
      </c>
    </row>
    <row r="38" spans="1:13" ht="14" x14ac:dyDescent="0.15">
      <c r="A38" s="49" t="s">
        <v>5</v>
      </c>
      <c r="B38" s="7" t="s">
        <v>12</v>
      </c>
      <c r="C38" s="49" t="s">
        <v>157</v>
      </c>
      <c r="D38" s="7" t="s">
        <v>158</v>
      </c>
      <c r="E38" s="3">
        <v>18</v>
      </c>
      <c r="F38" s="3"/>
      <c r="G38" s="3"/>
      <c r="H38" s="3"/>
      <c r="I38" s="3">
        <v>18</v>
      </c>
      <c r="J38" s="49" t="s">
        <v>10</v>
      </c>
      <c r="K38" s="50" t="s">
        <v>11</v>
      </c>
      <c r="L38" s="52" t="s">
        <v>12</v>
      </c>
      <c r="M38" s="54"/>
    </row>
    <row r="39" spans="1:13" x14ac:dyDescent="0.15">
      <c r="A39" s="49">
        <v>56906</v>
      </c>
      <c r="B39" s="7" t="s">
        <v>159</v>
      </c>
      <c r="C39" s="7" t="s">
        <v>160</v>
      </c>
      <c r="D39" s="7" t="s">
        <v>161</v>
      </c>
      <c r="E39" s="3">
        <v>18</v>
      </c>
      <c r="F39" s="3"/>
      <c r="G39" s="3">
        <v>18</v>
      </c>
      <c r="H39" s="3"/>
      <c r="I39" s="3"/>
      <c r="J39" s="49" t="s">
        <v>10</v>
      </c>
      <c r="K39" s="7" t="s">
        <v>11</v>
      </c>
      <c r="L39" s="16" t="s">
        <v>12</v>
      </c>
      <c r="M39" s="54"/>
    </row>
    <row r="40" spans="1:13" x14ac:dyDescent="0.15">
      <c r="A40" s="49">
        <v>49865</v>
      </c>
      <c r="B40" s="7" t="s">
        <v>118</v>
      </c>
      <c r="C40" s="55" t="s">
        <v>162</v>
      </c>
      <c r="D40" s="7" t="s">
        <v>163</v>
      </c>
      <c r="E40" s="3">
        <v>15</v>
      </c>
      <c r="F40" s="3">
        <v>15</v>
      </c>
      <c r="G40" s="3"/>
      <c r="H40" s="3"/>
      <c r="I40" s="3"/>
      <c r="J40" s="49" t="s">
        <v>13</v>
      </c>
      <c r="K40" s="7" t="s">
        <v>101</v>
      </c>
      <c r="L40" s="16" t="s">
        <v>94</v>
      </c>
      <c r="M40" s="54"/>
    </row>
    <row r="41" spans="1:13" x14ac:dyDescent="0.15">
      <c r="A41" s="49">
        <v>56837</v>
      </c>
      <c r="B41" s="7" t="s">
        <v>164</v>
      </c>
      <c r="C41" s="7" t="s">
        <v>165</v>
      </c>
      <c r="D41" s="7" t="s">
        <v>166</v>
      </c>
      <c r="E41" s="3">
        <v>12</v>
      </c>
      <c r="F41" s="3">
        <v>12</v>
      </c>
      <c r="G41" s="3"/>
      <c r="H41" s="3"/>
      <c r="I41" s="3"/>
      <c r="J41" s="49" t="s">
        <v>13</v>
      </c>
      <c r="K41" s="49" t="s">
        <v>167</v>
      </c>
      <c r="L41" s="52" t="s">
        <v>94</v>
      </c>
      <c r="M41" s="54"/>
    </row>
    <row r="42" spans="1:13" x14ac:dyDescent="0.15">
      <c r="A42" s="56">
        <v>49775</v>
      </c>
      <c r="B42" s="7" t="s">
        <v>168</v>
      </c>
      <c r="C42" s="7" t="s">
        <v>166</v>
      </c>
      <c r="D42" s="7" t="s">
        <v>169</v>
      </c>
      <c r="E42" s="3">
        <v>12</v>
      </c>
      <c r="F42" s="3">
        <v>12</v>
      </c>
      <c r="G42" s="3"/>
      <c r="H42" s="3"/>
      <c r="I42" s="3"/>
      <c r="J42" s="49" t="s">
        <v>13</v>
      </c>
      <c r="K42" s="49" t="s">
        <v>167</v>
      </c>
      <c r="L42" s="52" t="s">
        <v>94</v>
      </c>
      <c r="M42" s="54"/>
    </row>
    <row r="43" spans="1:13" x14ac:dyDescent="0.15">
      <c r="A43" s="56">
        <v>57041</v>
      </c>
      <c r="B43" s="7" t="s">
        <v>170</v>
      </c>
      <c r="C43" s="7" t="s">
        <v>169</v>
      </c>
      <c r="D43" s="7" t="s">
        <v>171</v>
      </c>
      <c r="E43" s="3">
        <v>15</v>
      </c>
      <c r="F43" s="3">
        <v>15</v>
      </c>
      <c r="G43" s="3"/>
      <c r="H43" s="3"/>
      <c r="I43" s="3"/>
      <c r="J43" s="49" t="s">
        <v>13</v>
      </c>
      <c r="K43" s="49" t="s">
        <v>167</v>
      </c>
      <c r="L43" s="52" t="s">
        <v>94</v>
      </c>
      <c r="M43" s="54"/>
    </row>
    <row r="44" spans="1:13" x14ac:dyDescent="0.15">
      <c r="A44" s="49">
        <v>57297</v>
      </c>
      <c r="B44" s="7" t="s">
        <v>172</v>
      </c>
      <c r="C44" s="7" t="s">
        <v>173</v>
      </c>
      <c r="D44" s="7" t="s">
        <v>174</v>
      </c>
      <c r="E44" s="3">
        <v>23</v>
      </c>
      <c r="F44" s="3"/>
      <c r="G44" s="3">
        <v>23</v>
      </c>
      <c r="H44" s="3"/>
      <c r="I44" s="3"/>
      <c r="J44" s="49" t="s">
        <v>10</v>
      </c>
      <c r="K44" s="7" t="s">
        <v>11</v>
      </c>
      <c r="L44" s="16" t="s">
        <v>12</v>
      </c>
      <c r="M44" s="54"/>
    </row>
    <row r="45" spans="1:13" x14ac:dyDescent="0.15">
      <c r="A45" s="23"/>
      <c r="B45" s="20"/>
      <c r="C45" s="20"/>
      <c r="D45" s="20"/>
      <c r="J45" s="20"/>
      <c r="K45" s="20"/>
      <c r="L45" s="20"/>
      <c r="M45"/>
    </row>
    <row r="46" spans="1:13" x14ac:dyDescent="0.15">
      <c r="A46" s="1" t="s">
        <v>14</v>
      </c>
      <c r="B46"/>
      <c r="C46" s="1" t="s">
        <v>15</v>
      </c>
      <c r="E46" s="2">
        <f>SUM(E31:E44)</f>
        <v>218</v>
      </c>
      <c r="J46" s="2"/>
      <c r="K46" s="2"/>
      <c r="L46" s="2"/>
      <c r="M46"/>
    </row>
    <row r="47" spans="1:13" x14ac:dyDescent="0.15">
      <c r="B47"/>
      <c r="C47" s="5" t="s">
        <v>22</v>
      </c>
      <c r="E47" s="6">
        <f>8%*E46</f>
        <v>17.440000000000001</v>
      </c>
      <c r="I47" s="6">
        <f>E47</f>
        <v>17.440000000000001</v>
      </c>
      <c r="J47" s="2"/>
      <c r="K47" s="2"/>
      <c r="L47" s="2"/>
      <c r="M47"/>
    </row>
    <row r="48" spans="1:13" x14ac:dyDescent="0.15">
      <c r="C48" s="1" t="s">
        <v>23</v>
      </c>
      <c r="E48" s="6">
        <f>E46-E47</f>
        <v>200.56</v>
      </c>
      <c r="F48" s="2">
        <f>SUM(F31:F44)</f>
        <v>126</v>
      </c>
      <c r="G48" s="2">
        <f>SUM(G31:G44)</f>
        <v>41</v>
      </c>
      <c r="H48" s="2">
        <f>SUM(H31:H46)</f>
        <v>0</v>
      </c>
      <c r="I48" s="6">
        <f>SUM(I31:I46)-I47</f>
        <v>33.56</v>
      </c>
      <c r="M48"/>
    </row>
    <row r="49" spans="1:13" x14ac:dyDescent="0.15">
      <c r="A49" s="19"/>
      <c r="B49" s="20"/>
      <c r="C49" s="1" t="s">
        <v>16</v>
      </c>
      <c r="F49" s="4">
        <f>F48/E48</f>
        <v>0.62824092540885523</v>
      </c>
      <c r="G49" s="4">
        <f>G48/E48</f>
        <v>0.20442760271240526</v>
      </c>
      <c r="H49" s="4">
        <f>H48/E48</f>
        <v>0</v>
      </c>
      <c r="I49" s="4">
        <f>(I48)/E48</f>
        <v>0.16733147187873953</v>
      </c>
      <c r="M49"/>
    </row>
    <row r="50" spans="1:13" x14ac:dyDescent="0.15">
      <c r="A50" s="49"/>
      <c r="B50" s="7"/>
      <c r="C50" s="1" t="s">
        <v>17</v>
      </c>
      <c r="F50" s="4">
        <f>F48/(F48+G48)</f>
        <v>0.75449101796407181</v>
      </c>
      <c r="G50" s="4">
        <f>G48/(G48+F48)</f>
        <v>0.24550898203592814</v>
      </c>
      <c r="M50"/>
    </row>
    <row r="51" spans="1:13" x14ac:dyDescent="0.15">
      <c r="C51" s="57" t="s">
        <v>175</v>
      </c>
      <c r="E51" s="6">
        <f>0.8*E48</f>
        <v>160.44800000000001</v>
      </c>
      <c r="G51" s="58"/>
      <c r="H51" s="1"/>
      <c r="L51" s="59"/>
      <c r="M51"/>
    </row>
    <row r="52" spans="1:13" x14ac:dyDescent="0.15">
      <c r="C52" s="60" t="s">
        <v>176</v>
      </c>
      <c r="E52" s="6">
        <f>SUM(F48,G48)</f>
        <v>167</v>
      </c>
      <c r="G52" s="61" t="s">
        <v>177</v>
      </c>
      <c r="H52" s="1"/>
      <c r="L52" s="1">
        <f>H48</f>
        <v>0</v>
      </c>
      <c r="M52"/>
    </row>
    <row r="55" spans="1:13" ht="20" x14ac:dyDescent="0.2">
      <c r="A55" s="62" t="s">
        <v>38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</row>
    <row r="56" spans="1:13" x14ac:dyDescent="0.15">
      <c r="A56" s="3" t="s">
        <v>0</v>
      </c>
      <c r="B56" s="3" t="s">
        <v>1</v>
      </c>
      <c r="C56" s="3" t="s">
        <v>2</v>
      </c>
      <c r="D56" s="3" t="s">
        <v>3</v>
      </c>
      <c r="E56" s="3" t="s">
        <v>4</v>
      </c>
      <c r="F56" s="3" t="s">
        <v>21</v>
      </c>
      <c r="G56" s="3" t="s">
        <v>11</v>
      </c>
      <c r="H56" s="3" t="s">
        <v>20</v>
      </c>
      <c r="I56" s="3" t="s">
        <v>5</v>
      </c>
      <c r="J56" s="3" t="s">
        <v>6</v>
      </c>
      <c r="K56" s="3" t="s">
        <v>7</v>
      </c>
      <c r="L56" s="15" t="s">
        <v>8</v>
      </c>
      <c r="M56" s="14" t="s">
        <v>26</v>
      </c>
    </row>
    <row r="57" spans="1:13" x14ac:dyDescent="0.15">
      <c r="A57" s="8" t="s">
        <v>5</v>
      </c>
      <c r="B57" s="7" t="s">
        <v>44</v>
      </c>
      <c r="C57" s="7" t="s">
        <v>45</v>
      </c>
      <c r="D57" s="7" t="s">
        <v>39</v>
      </c>
      <c r="E57" s="3">
        <v>3</v>
      </c>
      <c r="F57" s="3"/>
      <c r="G57" s="3"/>
      <c r="H57" s="3"/>
      <c r="I57" s="3">
        <v>3</v>
      </c>
      <c r="J57" s="7" t="s">
        <v>13</v>
      </c>
      <c r="K57" s="7" t="s">
        <v>46</v>
      </c>
      <c r="L57" s="16" t="s">
        <v>32</v>
      </c>
      <c r="M57" s="9"/>
    </row>
    <row r="58" spans="1:13" x14ac:dyDescent="0.15">
      <c r="A58" s="8">
        <v>52033</v>
      </c>
      <c r="B58" s="8" t="s">
        <v>47</v>
      </c>
      <c r="C58" s="8" t="s">
        <v>39</v>
      </c>
      <c r="D58" s="8" t="s">
        <v>48</v>
      </c>
      <c r="E58" s="21">
        <v>12</v>
      </c>
      <c r="F58" s="21">
        <v>12</v>
      </c>
      <c r="G58" s="21"/>
      <c r="H58" s="21"/>
      <c r="I58" s="21"/>
      <c r="J58" s="13" t="s">
        <v>9</v>
      </c>
      <c r="K58" s="8" t="s">
        <v>36</v>
      </c>
      <c r="L58" s="22" t="s">
        <v>37</v>
      </c>
      <c r="M58" s="26"/>
    </row>
    <row r="59" spans="1:13" x14ac:dyDescent="0.15">
      <c r="A59" s="11" t="s">
        <v>85</v>
      </c>
      <c r="B59" s="11" t="s">
        <v>49</v>
      </c>
      <c r="C59" s="11" t="s">
        <v>50</v>
      </c>
      <c r="D59" s="11" t="s">
        <v>51</v>
      </c>
      <c r="E59" s="12">
        <v>18</v>
      </c>
      <c r="F59" s="12">
        <v>18</v>
      </c>
      <c r="G59" s="12"/>
      <c r="H59" s="12"/>
      <c r="I59" s="12"/>
      <c r="J59" s="14" t="s">
        <v>9</v>
      </c>
      <c r="K59" s="11" t="s">
        <v>52</v>
      </c>
      <c r="L59" s="11" t="s">
        <v>111</v>
      </c>
      <c r="M59" s="12"/>
    </row>
    <row r="60" spans="1:13" x14ac:dyDescent="0.15">
      <c r="A60" s="14">
        <v>57700</v>
      </c>
      <c r="B60" s="11" t="s">
        <v>53</v>
      </c>
      <c r="C60" s="11" t="s">
        <v>40</v>
      </c>
      <c r="D60" s="11" t="s">
        <v>54</v>
      </c>
      <c r="E60" s="12">
        <v>18</v>
      </c>
      <c r="F60" s="12">
        <v>18</v>
      </c>
      <c r="G60" s="12"/>
      <c r="H60" s="12"/>
      <c r="I60" s="12"/>
      <c r="J60" s="14" t="s">
        <v>9</v>
      </c>
      <c r="K60" s="11" t="s">
        <v>31</v>
      </c>
      <c r="L60" s="11" t="s">
        <v>37</v>
      </c>
      <c r="M60" s="14"/>
    </row>
    <row r="61" spans="1:13" x14ac:dyDescent="0.15">
      <c r="A61" s="11">
        <v>57027</v>
      </c>
      <c r="B61" s="11" t="s">
        <v>33</v>
      </c>
      <c r="C61" s="11" t="s">
        <v>55</v>
      </c>
      <c r="D61" s="11" t="s">
        <v>56</v>
      </c>
      <c r="E61" s="12">
        <v>9</v>
      </c>
      <c r="F61" s="12">
        <v>9</v>
      </c>
      <c r="G61" s="12"/>
      <c r="H61" s="12"/>
      <c r="I61" s="12"/>
      <c r="J61" s="14" t="s">
        <v>9</v>
      </c>
      <c r="K61" s="14" t="s">
        <v>57</v>
      </c>
      <c r="L61" s="14" t="s">
        <v>30</v>
      </c>
      <c r="M61" s="14" t="s">
        <v>79</v>
      </c>
    </row>
    <row r="62" spans="1:13" x14ac:dyDescent="0.15">
      <c r="A62" s="14">
        <v>58657</v>
      </c>
      <c r="B62" s="11" t="s">
        <v>58</v>
      </c>
      <c r="C62" s="11" t="s">
        <v>59</v>
      </c>
      <c r="D62" s="11" t="s">
        <v>60</v>
      </c>
      <c r="E62" s="12">
        <v>9</v>
      </c>
      <c r="F62" s="12">
        <v>9</v>
      </c>
      <c r="G62" s="12"/>
      <c r="H62" s="12"/>
      <c r="I62" s="12"/>
      <c r="J62" s="14" t="s">
        <v>9</v>
      </c>
      <c r="K62" s="14" t="s">
        <v>57</v>
      </c>
      <c r="L62" s="14" t="s">
        <v>30</v>
      </c>
      <c r="M62" s="14" t="s">
        <v>79</v>
      </c>
    </row>
    <row r="63" spans="1:13" x14ac:dyDescent="0.15">
      <c r="A63" s="14" t="s">
        <v>5</v>
      </c>
      <c r="B63" s="11" t="s">
        <v>61</v>
      </c>
      <c r="C63" s="11" t="s">
        <v>62</v>
      </c>
      <c r="D63" s="11" t="s">
        <v>63</v>
      </c>
      <c r="E63" s="12">
        <v>33</v>
      </c>
      <c r="F63" s="12"/>
      <c r="G63" s="12"/>
      <c r="H63" s="12"/>
      <c r="I63" s="12">
        <v>33</v>
      </c>
      <c r="J63" s="14" t="s">
        <v>13</v>
      </c>
      <c r="K63" s="14" t="s">
        <v>64</v>
      </c>
      <c r="L63" s="11" t="s">
        <v>61</v>
      </c>
      <c r="M63" s="12"/>
    </row>
    <row r="64" spans="1:13" x14ac:dyDescent="0.15">
      <c r="A64" s="11" t="s">
        <v>34</v>
      </c>
      <c r="B64" s="11" t="s">
        <v>12</v>
      </c>
      <c r="C64" s="11" t="s">
        <v>41</v>
      </c>
      <c r="D64" s="11" t="s">
        <v>65</v>
      </c>
      <c r="E64" s="12">
        <v>18</v>
      </c>
      <c r="F64" s="12"/>
      <c r="G64" s="12"/>
      <c r="H64" s="12"/>
      <c r="I64" s="12">
        <v>18</v>
      </c>
      <c r="J64" s="14" t="s">
        <v>10</v>
      </c>
      <c r="K64" s="14" t="s">
        <v>11</v>
      </c>
      <c r="L64" s="14" t="s">
        <v>12</v>
      </c>
      <c r="M64" s="12"/>
    </row>
    <row r="65" spans="1:13" x14ac:dyDescent="0.15">
      <c r="A65" s="14">
        <v>58506</v>
      </c>
      <c r="B65" s="11" t="s">
        <v>66</v>
      </c>
      <c r="C65" s="11" t="s">
        <v>67</v>
      </c>
      <c r="D65" s="11" t="s">
        <v>68</v>
      </c>
      <c r="E65" s="12">
        <v>18</v>
      </c>
      <c r="F65" s="12"/>
      <c r="G65" s="12">
        <v>18</v>
      </c>
      <c r="H65" s="12"/>
      <c r="I65" s="12"/>
      <c r="J65" s="14" t="s">
        <v>10</v>
      </c>
      <c r="K65" s="14" t="s">
        <v>11</v>
      </c>
      <c r="L65" s="14" t="s">
        <v>12</v>
      </c>
      <c r="M65" s="14"/>
    </row>
    <row r="66" spans="1:13" x14ac:dyDescent="0.15">
      <c r="A66" s="14">
        <v>58455</v>
      </c>
      <c r="B66" s="11" t="s">
        <v>25</v>
      </c>
      <c r="C66" s="11" t="s">
        <v>42</v>
      </c>
      <c r="D66" s="11" t="s">
        <v>69</v>
      </c>
      <c r="E66" s="12">
        <v>6</v>
      </c>
      <c r="F66" s="12">
        <v>6</v>
      </c>
      <c r="G66" s="12"/>
      <c r="H66" s="12"/>
      <c r="I66" s="12"/>
      <c r="J66" s="14" t="s">
        <v>13</v>
      </c>
      <c r="K66" s="11" t="s">
        <v>27</v>
      </c>
      <c r="L66" s="11" t="s">
        <v>28</v>
      </c>
      <c r="M66" s="14"/>
    </row>
    <row r="67" spans="1:13" x14ac:dyDescent="0.15">
      <c r="A67" s="14">
        <v>50088</v>
      </c>
      <c r="B67" s="11" t="s">
        <v>70</v>
      </c>
      <c r="C67" s="11" t="s">
        <v>71</v>
      </c>
      <c r="D67" s="11" t="s">
        <v>82</v>
      </c>
      <c r="E67" s="12">
        <v>12</v>
      </c>
      <c r="F67" s="12">
        <v>12</v>
      </c>
      <c r="G67" s="12"/>
      <c r="H67" s="12"/>
      <c r="I67" s="12"/>
      <c r="J67" s="14" t="s">
        <v>13</v>
      </c>
      <c r="K67" s="11" t="s">
        <v>72</v>
      </c>
      <c r="L67" s="11" t="s">
        <v>86</v>
      </c>
      <c r="M67" s="12"/>
    </row>
    <row r="68" spans="1:13" x14ac:dyDescent="0.15">
      <c r="A68" s="14">
        <v>55844</v>
      </c>
      <c r="B68" s="11" t="s">
        <v>73</v>
      </c>
      <c r="C68" s="11" t="s">
        <v>43</v>
      </c>
      <c r="D68" s="11" t="s">
        <v>83</v>
      </c>
      <c r="E68" s="12">
        <v>12</v>
      </c>
      <c r="F68" s="12">
        <v>12</v>
      </c>
      <c r="G68" s="12"/>
      <c r="H68" s="12"/>
      <c r="I68" s="12"/>
      <c r="J68" s="14" t="s">
        <v>9</v>
      </c>
      <c r="K68" s="11" t="s">
        <v>36</v>
      </c>
      <c r="L68" s="11" t="s">
        <v>37</v>
      </c>
      <c r="M68" s="12"/>
    </row>
    <row r="69" spans="1:13" x14ac:dyDescent="0.15">
      <c r="A69" s="17">
        <v>50312</v>
      </c>
      <c r="B69" s="10" t="s">
        <v>74</v>
      </c>
      <c r="C69" s="11" t="s">
        <v>84</v>
      </c>
      <c r="D69" s="25">
        <v>43322.333333333336</v>
      </c>
      <c r="E69" s="12">
        <v>15</v>
      </c>
      <c r="F69" s="12">
        <v>15</v>
      </c>
      <c r="G69" s="12"/>
      <c r="H69" s="12"/>
      <c r="I69" s="12"/>
      <c r="J69" s="14" t="s">
        <v>9</v>
      </c>
      <c r="K69" s="11" t="s">
        <v>36</v>
      </c>
      <c r="L69" s="11" t="s">
        <v>37</v>
      </c>
      <c r="M69" s="12"/>
    </row>
    <row r="70" spans="1:13" x14ac:dyDescent="0.15">
      <c r="A70" s="17">
        <v>58399</v>
      </c>
      <c r="B70" s="10" t="s">
        <v>75</v>
      </c>
      <c r="C70" s="11" t="s">
        <v>76</v>
      </c>
      <c r="D70" s="11" t="s">
        <v>77</v>
      </c>
      <c r="E70" s="12">
        <v>12</v>
      </c>
      <c r="F70" s="12">
        <v>12</v>
      </c>
      <c r="G70" s="12"/>
      <c r="H70" s="12"/>
      <c r="I70" s="12"/>
      <c r="J70" s="14" t="s">
        <v>9</v>
      </c>
      <c r="K70" s="14" t="s">
        <v>78</v>
      </c>
      <c r="L70" s="11" t="s">
        <v>30</v>
      </c>
      <c r="M70" s="12"/>
    </row>
    <row r="71" spans="1:13" x14ac:dyDescent="0.15">
      <c r="A71" s="17">
        <v>51689</v>
      </c>
      <c r="B71" s="10" t="s">
        <v>35</v>
      </c>
      <c r="C71" s="11" t="s">
        <v>80</v>
      </c>
      <c r="D71" s="11" t="s">
        <v>81</v>
      </c>
      <c r="E71" s="12">
        <v>18</v>
      </c>
      <c r="F71" s="12">
        <v>18</v>
      </c>
      <c r="G71" s="12"/>
      <c r="H71" s="12"/>
      <c r="I71" s="12"/>
      <c r="J71" s="14" t="s">
        <v>9</v>
      </c>
      <c r="K71" s="14" t="s">
        <v>78</v>
      </c>
      <c r="L71" s="11" t="s">
        <v>30</v>
      </c>
      <c r="M71" s="12"/>
    </row>
    <row r="72" spans="1:13" x14ac:dyDescent="0.15">
      <c r="A72" s="23"/>
      <c r="B72" s="24"/>
      <c r="C72" s="20"/>
      <c r="D72" s="20"/>
      <c r="J72" s="19"/>
      <c r="K72" s="19"/>
      <c r="L72" s="20"/>
      <c r="M72" s="2"/>
    </row>
    <row r="73" spans="1:13" x14ac:dyDescent="0.15">
      <c r="A73" s="23"/>
      <c r="B73" s="24"/>
      <c r="C73" s="20"/>
      <c r="D73" s="20"/>
      <c r="J73" s="19"/>
      <c r="K73" s="19"/>
      <c r="L73" s="20"/>
      <c r="M73" s="2"/>
    </row>
    <row r="74" spans="1:13" x14ac:dyDescent="0.15">
      <c r="A74" s="1" t="s">
        <v>14</v>
      </c>
      <c r="B74"/>
      <c r="C74"/>
      <c r="D74"/>
      <c r="E74"/>
      <c r="F74"/>
      <c r="G74"/>
      <c r="H74"/>
      <c r="I74"/>
      <c r="J74"/>
      <c r="K74"/>
      <c r="L74"/>
    </row>
    <row r="75" spans="1:13" x14ac:dyDescent="0.15">
      <c r="B75"/>
      <c r="C75" s="1" t="s">
        <v>15</v>
      </c>
      <c r="E75" s="2">
        <f>SUM(E57:E74)</f>
        <v>213</v>
      </c>
      <c r="I75" s="2">
        <f>SUM(I57:I74)</f>
        <v>54</v>
      </c>
      <c r="J75" s="2"/>
      <c r="K75" s="2"/>
      <c r="L75" s="2"/>
    </row>
    <row r="76" spans="1:13" x14ac:dyDescent="0.15">
      <c r="C76" s="5" t="s">
        <v>22</v>
      </c>
      <c r="E76" s="6">
        <f>8%*E75</f>
        <v>17.04</v>
      </c>
      <c r="I76" s="6">
        <f>E76</f>
        <v>17.04</v>
      </c>
      <c r="J76" s="2"/>
      <c r="K76" s="2"/>
      <c r="L76" s="2"/>
    </row>
    <row r="77" spans="1:13" x14ac:dyDescent="0.15">
      <c r="C77" s="1" t="s">
        <v>23</v>
      </c>
      <c r="E77" s="6">
        <f>E75-E76</f>
        <v>195.96</v>
      </c>
      <c r="F77" s="2">
        <f>SUM(F57:F71)</f>
        <v>141</v>
      </c>
      <c r="G77" s="2">
        <f>SUM(G57:G71)</f>
        <v>18</v>
      </c>
      <c r="H77" s="2">
        <f>SUM(H57:H75)</f>
        <v>0</v>
      </c>
      <c r="I77" s="6">
        <f>SUM(I57:I74)-I76</f>
        <v>36.96</v>
      </c>
    </row>
    <row r="78" spans="1:13" x14ac:dyDescent="0.15">
      <c r="C78" s="1" t="s">
        <v>16</v>
      </c>
      <c r="F78" s="4">
        <f>F77/E77</f>
        <v>0.71953459889773419</v>
      </c>
      <c r="G78" s="4">
        <f>G77/E77</f>
        <v>9.1855480710349047E-2</v>
      </c>
      <c r="H78" s="4">
        <f>H77/E77</f>
        <v>0</v>
      </c>
      <c r="I78" s="4">
        <f>(I77)/E77</f>
        <v>0.18860992039191671</v>
      </c>
    </row>
    <row r="79" spans="1:13" x14ac:dyDescent="0.15">
      <c r="C79" s="1" t="s">
        <v>17</v>
      </c>
      <c r="F79" s="4">
        <f>F77/(F77+G77)</f>
        <v>0.8867924528301887</v>
      </c>
      <c r="G79" s="4">
        <f>G77/(G77+F77)</f>
        <v>0.11320754716981132</v>
      </c>
    </row>
    <row r="80" spans="1:13" x14ac:dyDescent="0.15">
      <c r="C80" s="1" t="s">
        <v>18</v>
      </c>
      <c r="E80" s="2">
        <f>SUM(F77,G77)</f>
        <v>159</v>
      </c>
    </row>
    <row r="81" spans="1:14" x14ac:dyDescent="0.15">
      <c r="C81" s="1" t="s">
        <v>19</v>
      </c>
      <c r="D81" s="2"/>
      <c r="E81" s="6">
        <v>125</v>
      </c>
      <c r="H81" s="1"/>
      <c r="I81" s="1"/>
      <c r="K81" s="18"/>
      <c r="L81"/>
      <c r="M81"/>
    </row>
    <row r="82" spans="1:14" x14ac:dyDescent="0.15">
      <c r="A82" s="2"/>
      <c r="B82" s="2" t="s">
        <v>24</v>
      </c>
      <c r="C82" s="2"/>
      <c r="E82" s="1"/>
      <c r="F82" s="1"/>
      <c r="G82" s="18"/>
      <c r="H82"/>
      <c r="I82"/>
      <c r="J82"/>
      <c r="K82"/>
      <c r="L82"/>
      <c r="M82"/>
    </row>
    <row r="84" spans="1:14" ht="20" x14ac:dyDescent="0.2">
      <c r="A84" s="62" t="s">
        <v>178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3"/>
    </row>
    <row r="85" spans="1:14" x14ac:dyDescent="0.15">
      <c r="A85" s="21" t="s">
        <v>0</v>
      </c>
      <c r="B85" s="21" t="s">
        <v>1</v>
      </c>
      <c r="C85" s="21" t="s">
        <v>2</v>
      </c>
      <c r="D85" s="21" t="s">
        <v>3</v>
      </c>
      <c r="E85" s="21" t="s">
        <v>4</v>
      </c>
      <c r="F85" s="21" t="s">
        <v>21</v>
      </c>
      <c r="G85" s="21" t="s">
        <v>11</v>
      </c>
      <c r="H85" s="21" t="s">
        <v>20</v>
      </c>
      <c r="I85" s="13" t="s">
        <v>179</v>
      </c>
      <c r="J85" s="21" t="s">
        <v>5</v>
      </c>
      <c r="K85" s="21" t="s">
        <v>6</v>
      </c>
      <c r="L85" s="27" t="s">
        <v>7</v>
      </c>
      <c r="M85" s="28" t="s">
        <v>88</v>
      </c>
      <c r="N85" s="28" t="s">
        <v>89</v>
      </c>
    </row>
    <row r="86" spans="1:14" x14ac:dyDescent="0.15">
      <c r="A86" s="29" t="s">
        <v>5</v>
      </c>
      <c r="B86" s="30" t="s">
        <v>44</v>
      </c>
      <c r="C86" s="30" t="s">
        <v>180</v>
      </c>
      <c r="D86" s="29" t="s">
        <v>181</v>
      </c>
      <c r="E86" s="31">
        <v>3</v>
      </c>
      <c r="F86" s="31"/>
      <c r="G86" s="31"/>
      <c r="H86" s="31"/>
      <c r="I86" s="31"/>
      <c r="J86" s="31">
        <v>3</v>
      </c>
      <c r="K86" s="30" t="s">
        <v>9</v>
      </c>
      <c r="L86" s="32" t="s">
        <v>153</v>
      </c>
      <c r="M86" s="30" t="s">
        <v>32</v>
      </c>
      <c r="N86" s="33"/>
    </row>
    <row r="87" spans="1:14" x14ac:dyDescent="0.15">
      <c r="A87" s="31">
        <v>58739</v>
      </c>
      <c r="B87" s="29" t="s">
        <v>136</v>
      </c>
      <c r="C87" s="29" t="s">
        <v>181</v>
      </c>
      <c r="D87" s="29" t="s">
        <v>182</v>
      </c>
      <c r="E87" s="31">
        <v>15</v>
      </c>
      <c r="F87" s="31">
        <v>15</v>
      </c>
      <c r="G87" s="31"/>
      <c r="H87" s="31"/>
      <c r="I87" s="31"/>
      <c r="J87" s="31"/>
      <c r="K87" s="29" t="s">
        <v>9</v>
      </c>
      <c r="L87" s="32" t="s">
        <v>139</v>
      </c>
      <c r="M87" s="30" t="s">
        <v>94</v>
      </c>
      <c r="N87" s="33"/>
    </row>
    <row r="88" spans="1:14" x14ac:dyDescent="0.15">
      <c r="A88" s="31">
        <v>53898</v>
      </c>
      <c r="B88" s="29" t="s">
        <v>145</v>
      </c>
      <c r="C88" s="29" t="s">
        <v>183</v>
      </c>
      <c r="D88" s="29" t="s">
        <v>184</v>
      </c>
      <c r="E88" s="31">
        <v>12</v>
      </c>
      <c r="F88" s="31">
        <v>12</v>
      </c>
      <c r="G88" s="31"/>
      <c r="H88" s="31"/>
      <c r="I88" s="31"/>
      <c r="J88" s="31"/>
      <c r="K88" s="29" t="s">
        <v>9</v>
      </c>
      <c r="L88" s="32" t="s">
        <v>185</v>
      </c>
      <c r="M88" s="29" t="s">
        <v>30</v>
      </c>
      <c r="N88" s="34" t="s">
        <v>102</v>
      </c>
    </row>
    <row r="89" spans="1:14" x14ac:dyDescent="0.15">
      <c r="A89" s="31">
        <v>54626</v>
      </c>
      <c r="B89" s="30" t="s">
        <v>140</v>
      </c>
      <c r="C89" s="30" t="s">
        <v>184</v>
      </c>
      <c r="D89" s="29" t="s">
        <v>186</v>
      </c>
      <c r="E89" s="31">
        <v>12</v>
      </c>
      <c r="F89" s="31">
        <v>12</v>
      </c>
      <c r="G89" s="31"/>
      <c r="H89" s="31"/>
      <c r="I89" s="31"/>
      <c r="J89" s="31"/>
      <c r="K89" s="30" t="s">
        <v>9</v>
      </c>
      <c r="L89" s="32" t="s">
        <v>185</v>
      </c>
      <c r="M89" s="29" t="s">
        <v>30</v>
      </c>
      <c r="N89" s="34" t="s">
        <v>102</v>
      </c>
    </row>
    <row r="90" spans="1:14" x14ac:dyDescent="0.15">
      <c r="A90" s="29">
        <v>60770</v>
      </c>
      <c r="B90" s="30" t="s">
        <v>187</v>
      </c>
      <c r="C90" s="30" t="s">
        <v>186</v>
      </c>
      <c r="D90" s="30" t="s">
        <v>188</v>
      </c>
      <c r="E90" s="31">
        <v>12</v>
      </c>
      <c r="F90" s="31">
        <v>12</v>
      </c>
      <c r="G90" s="31"/>
      <c r="H90" s="31"/>
      <c r="I90" s="31"/>
      <c r="J90" s="31"/>
      <c r="K90" s="30" t="s">
        <v>9</v>
      </c>
      <c r="L90" s="32" t="s">
        <v>185</v>
      </c>
      <c r="M90" s="29" t="s">
        <v>30</v>
      </c>
      <c r="N90" s="34" t="s">
        <v>102</v>
      </c>
    </row>
    <row r="91" spans="1:14" x14ac:dyDescent="0.15">
      <c r="A91" s="36">
        <v>55167</v>
      </c>
      <c r="B91" s="36" t="s">
        <v>98</v>
      </c>
      <c r="C91" s="36" t="s">
        <v>189</v>
      </c>
      <c r="D91" s="36" t="s">
        <v>190</v>
      </c>
      <c r="E91" s="36">
        <v>9</v>
      </c>
      <c r="F91" s="36">
        <v>9</v>
      </c>
      <c r="G91" s="36"/>
      <c r="H91" s="36"/>
      <c r="I91" s="36"/>
      <c r="J91" s="36"/>
      <c r="K91" s="36" t="s">
        <v>9</v>
      </c>
      <c r="L91" s="37" t="s">
        <v>191</v>
      </c>
      <c r="M91" s="29" t="s">
        <v>108</v>
      </c>
      <c r="N91" s="38"/>
    </row>
    <row r="92" spans="1:14" x14ac:dyDescent="0.15">
      <c r="A92" s="36">
        <v>60162</v>
      </c>
      <c r="B92" s="36" t="s">
        <v>192</v>
      </c>
      <c r="C92" s="36" t="s">
        <v>190</v>
      </c>
      <c r="D92" s="36" t="s">
        <v>193</v>
      </c>
      <c r="E92" s="36">
        <v>9</v>
      </c>
      <c r="F92" s="36">
        <v>9</v>
      </c>
      <c r="G92" s="36"/>
      <c r="H92" s="36"/>
      <c r="I92" s="36"/>
      <c r="J92" s="36"/>
      <c r="K92" s="36" t="s">
        <v>9</v>
      </c>
      <c r="L92" s="37" t="s">
        <v>191</v>
      </c>
      <c r="M92" s="29" t="s">
        <v>108</v>
      </c>
      <c r="N92" s="38"/>
    </row>
    <row r="93" spans="1:14" x14ac:dyDescent="0.15">
      <c r="A93" s="36" t="s">
        <v>5</v>
      </c>
      <c r="B93" s="36" t="s">
        <v>214</v>
      </c>
      <c r="C93" s="40" t="s">
        <v>194</v>
      </c>
      <c r="D93" s="40" t="s">
        <v>195</v>
      </c>
      <c r="E93" s="41">
        <v>33</v>
      </c>
      <c r="F93" s="41"/>
      <c r="G93" s="41"/>
      <c r="H93" s="41"/>
      <c r="I93" s="41">
        <v>33</v>
      </c>
      <c r="J93" s="41"/>
      <c r="K93" s="42" t="s">
        <v>13</v>
      </c>
      <c r="L93" s="43" t="s">
        <v>196</v>
      </c>
      <c r="M93" s="42" t="s">
        <v>215</v>
      </c>
      <c r="N93" s="44"/>
    </row>
    <row r="94" spans="1:14" x14ac:dyDescent="0.15">
      <c r="A94" s="36" t="s">
        <v>5</v>
      </c>
      <c r="B94" s="36" t="s">
        <v>197</v>
      </c>
      <c r="C94" s="29" t="s">
        <v>198</v>
      </c>
      <c r="D94" s="29" t="s">
        <v>199</v>
      </c>
      <c r="E94" s="31">
        <v>6</v>
      </c>
      <c r="F94" s="31"/>
      <c r="G94" s="31"/>
      <c r="H94" s="31"/>
      <c r="I94" s="31"/>
      <c r="J94" s="31">
        <v>6</v>
      </c>
      <c r="K94" s="29" t="s">
        <v>10</v>
      </c>
      <c r="L94" s="32" t="s">
        <v>11</v>
      </c>
      <c r="M94" s="29" t="s">
        <v>12</v>
      </c>
      <c r="N94" s="44"/>
    </row>
    <row r="95" spans="1:14" x14ac:dyDescent="0.15">
      <c r="A95" s="29">
        <v>58974</v>
      </c>
      <c r="B95" s="29" t="s">
        <v>200</v>
      </c>
      <c r="C95" s="29" t="s">
        <v>199</v>
      </c>
      <c r="D95" s="29" t="s">
        <v>201</v>
      </c>
      <c r="E95" s="31">
        <v>18</v>
      </c>
      <c r="F95" s="31"/>
      <c r="G95" s="31">
        <v>18</v>
      </c>
      <c r="H95" s="31"/>
      <c r="I95" s="31"/>
      <c r="J95" s="31"/>
      <c r="K95" s="29" t="s">
        <v>10</v>
      </c>
      <c r="L95" s="32" t="s">
        <v>11</v>
      </c>
      <c r="M95" s="29" t="s">
        <v>12</v>
      </c>
      <c r="N95" s="33"/>
    </row>
    <row r="96" spans="1:14" x14ac:dyDescent="0.15">
      <c r="A96" s="29">
        <v>58506</v>
      </c>
      <c r="B96" s="29" t="s">
        <v>66</v>
      </c>
      <c r="C96" s="29" t="s">
        <v>202</v>
      </c>
      <c r="D96" s="29" t="s">
        <v>203</v>
      </c>
      <c r="E96" s="31">
        <v>15</v>
      </c>
      <c r="F96" s="31"/>
      <c r="G96" s="31">
        <v>15</v>
      </c>
      <c r="H96" s="31"/>
      <c r="I96" s="31"/>
      <c r="J96" s="31"/>
      <c r="K96" s="29" t="s">
        <v>10</v>
      </c>
      <c r="L96" s="32" t="s">
        <v>11</v>
      </c>
      <c r="M96" s="29" t="s">
        <v>12</v>
      </c>
      <c r="N96" s="33"/>
    </row>
    <row r="97" spans="1:14" x14ac:dyDescent="0.15">
      <c r="A97" s="29">
        <v>61326</v>
      </c>
      <c r="B97" s="29" t="s">
        <v>204</v>
      </c>
      <c r="C97" s="29" t="s">
        <v>203</v>
      </c>
      <c r="D97" s="29" t="s">
        <v>205</v>
      </c>
      <c r="E97" s="31">
        <v>15</v>
      </c>
      <c r="F97" s="31"/>
      <c r="G97" s="31">
        <v>15</v>
      </c>
      <c r="H97" s="31"/>
      <c r="I97" s="31"/>
      <c r="J97" s="31"/>
      <c r="K97" s="29" t="s">
        <v>10</v>
      </c>
      <c r="L97" s="32" t="s">
        <v>11</v>
      </c>
      <c r="M97" s="29" t="s">
        <v>12</v>
      </c>
      <c r="N97" s="33"/>
    </row>
    <row r="98" spans="1:14" x14ac:dyDescent="0.15">
      <c r="A98" s="31">
        <v>58542</v>
      </c>
      <c r="B98" s="29" t="s">
        <v>206</v>
      </c>
      <c r="C98" s="29" t="s">
        <v>207</v>
      </c>
      <c r="D98" s="29" t="s">
        <v>208</v>
      </c>
      <c r="E98" s="31">
        <v>15</v>
      </c>
      <c r="F98" s="31"/>
      <c r="G98" s="31">
        <v>15</v>
      </c>
      <c r="H98" s="31"/>
      <c r="I98" s="31"/>
      <c r="J98" s="31"/>
      <c r="K98" s="30" t="s">
        <v>13</v>
      </c>
      <c r="L98" s="32" t="s">
        <v>101</v>
      </c>
      <c r="M98" s="29" t="s">
        <v>29</v>
      </c>
      <c r="N98" s="34"/>
    </row>
    <row r="99" spans="1:14" x14ac:dyDescent="0.15">
      <c r="A99" s="41">
        <v>60930</v>
      </c>
      <c r="B99" s="46" t="s">
        <v>168</v>
      </c>
      <c r="C99" s="46" t="s">
        <v>208</v>
      </c>
      <c r="D99" s="46" t="s">
        <v>209</v>
      </c>
      <c r="E99" s="41">
        <v>9</v>
      </c>
      <c r="F99" s="41">
        <v>9</v>
      </c>
      <c r="G99" s="41"/>
      <c r="H99" s="41"/>
      <c r="I99" s="41"/>
      <c r="J99" s="41"/>
      <c r="K99" s="46" t="s">
        <v>13</v>
      </c>
      <c r="L99" s="47" t="s">
        <v>101</v>
      </c>
      <c r="M99" s="46" t="s">
        <v>210</v>
      </c>
      <c r="N99" s="44"/>
    </row>
    <row r="100" spans="1:14" x14ac:dyDescent="0.15">
      <c r="A100" s="41">
        <v>60939</v>
      </c>
      <c r="B100" s="46" t="s">
        <v>211</v>
      </c>
      <c r="C100" s="46" t="s">
        <v>209</v>
      </c>
      <c r="D100" s="46" t="s">
        <v>212</v>
      </c>
      <c r="E100" s="41">
        <v>12</v>
      </c>
      <c r="F100" s="41">
        <v>12</v>
      </c>
      <c r="G100" s="41"/>
      <c r="H100" s="41"/>
      <c r="I100" s="41"/>
      <c r="J100" s="41"/>
      <c r="K100" s="46" t="s">
        <v>13</v>
      </c>
      <c r="L100" s="47" t="s">
        <v>101</v>
      </c>
      <c r="M100" s="46" t="s">
        <v>28</v>
      </c>
      <c r="N100" s="48"/>
    </row>
    <row r="101" spans="1:14" x14ac:dyDescent="0.15">
      <c r="A101" s="2"/>
      <c r="B101" s="2"/>
      <c r="C101" s="2"/>
      <c r="D101" s="2"/>
      <c r="J101" s="2"/>
      <c r="K101" s="2"/>
      <c r="L101" s="2"/>
      <c r="M101" s="2"/>
    </row>
    <row r="102" spans="1:14" x14ac:dyDescent="0.15">
      <c r="A102" s="1" t="s">
        <v>14</v>
      </c>
      <c r="B102"/>
      <c r="J102" s="2"/>
      <c r="K102" s="2"/>
      <c r="L102" s="2"/>
      <c r="M102" s="2"/>
    </row>
    <row r="103" spans="1:14" x14ac:dyDescent="0.15">
      <c r="B103"/>
      <c r="C103" s="1" t="s">
        <v>15</v>
      </c>
      <c r="E103" s="2">
        <f>SUM(E86:E102)</f>
        <v>195</v>
      </c>
      <c r="J103" s="2"/>
      <c r="K103" s="2"/>
      <c r="L103" s="2"/>
      <c r="M103" s="2"/>
    </row>
    <row r="104" spans="1:14" x14ac:dyDescent="0.15">
      <c r="C104" s="5" t="s">
        <v>22</v>
      </c>
      <c r="E104" s="6">
        <f>8%*E103</f>
        <v>15.6</v>
      </c>
      <c r="J104" s="6">
        <f>E104</f>
        <v>15.6</v>
      </c>
      <c r="K104" s="2"/>
      <c r="L104" s="2"/>
      <c r="M104" s="2"/>
    </row>
    <row r="105" spans="1:14" x14ac:dyDescent="0.15">
      <c r="C105" s="61" t="s">
        <v>213</v>
      </c>
      <c r="E105" s="6">
        <v>33</v>
      </c>
      <c r="I105" s="2">
        <v>33</v>
      </c>
      <c r="J105" s="6"/>
      <c r="K105" s="2"/>
      <c r="L105" s="2"/>
      <c r="M105" s="2"/>
    </row>
    <row r="106" spans="1:14" x14ac:dyDescent="0.15">
      <c r="C106" s="1" t="s">
        <v>23</v>
      </c>
      <c r="E106" s="6">
        <f>E103-E104-E105</f>
        <v>146.4</v>
      </c>
      <c r="F106" s="2">
        <f>SUM(F86:F100)</f>
        <v>90</v>
      </c>
      <c r="G106" s="2">
        <f>SUM(G86:G100)</f>
        <v>63</v>
      </c>
      <c r="H106" s="2">
        <f>SUM(H86:H103)</f>
        <v>0</v>
      </c>
      <c r="J106" s="6">
        <f>SUM(J86:J103)-J104</f>
        <v>-6.6</v>
      </c>
      <c r="M106" s="1"/>
    </row>
    <row r="107" spans="1:14" x14ac:dyDescent="0.15">
      <c r="C107" s="1" t="s">
        <v>16</v>
      </c>
      <c r="F107" s="4">
        <f>F106/E106</f>
        <v>0.61475409836065575</v>
      </c>
      <c r="G107" s="4">
        <f>G106/E106</f>
        <v>0.43032786885245899</v>
      </c>
      <c r="H107" s="4">
        <f>H106/E106</f>
        <v>0</v>
      </c>
      <c r="I107" s="4"/>
      <c r="J107" s="4">
        <f>(J106)/E106</f>
        <v>-4.5081967213114749E-2</v>
      </c>
      <c r="M107" s="1"/>
    </row>
    <row r="108" spans="1:14" x14ac:dyDescent="0.15">
      <c r="C108" s="1" t="s">
        <v>17</v>
      </c>
      <c r="F108" s="4">
        <f>F106/(F106+G106)</f>
        <v>0.58823529411764708</v>
      </c>
      <c r="G108" s="4">
        <f>G106/(G106+F106)</f>
        <v>0.41176470588235292</v>
      </c>
      <c r="J108" s="2"/>
      <c r="M108" s="1"/>
    </row>
    <row r="109" spans="1:14" x14ac:dyDescent="0.15">
      <c r="C109" s="1" t="s">
        <v>18</v>
      </c>
      <c r="E109" s="6">
        <f>SUM(F106,G106,H106)</f>
        <v>153</v>
      </c>
      <c r="J109" s="2"/>
      <c r="M109" s="1"/>
    </row>
    <row r="110" spans="1:14" x14ac:dyDescent="0.15">
      <c r="C110" s="1" t="s">
        <v>19</v>
      </c>
      <c r="E110" s="6">
        <f>0.8*E106</f>
        <v>117.12</v>
      </c>
      <c r="J110" s="2"/>
      <c r="M110" s="1"/>
    </row>
    <row r="111" spans="1:14" x14ac:dyDescent="0.15">
      <c r="J111" s="2"/>
      <c r="M111" s="1"/>
    </row>
  </sheetData>
  <mergeCells count="4">
    <mergeCell ref="A55:L55"/>
    <mergeCell ref="A2:L2"/>
    <mergeCell ref="A29:L29"/>
    <mergeCell ref="A84:M84"/>
  </mergeCells>
  <phoneticPr fontId="0" type="noConversion"/>
  <pageMargins left="0.79" right="0.79" top="0.79" bottom="0.79" header="0.5" footer="0.5"/>
  <pageSetup scale="87" firstPageNumber="0" fitToHeight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BAC_T2_2006</vt:lpstr>
      <vt:lpstr>BAC_T2_2006!Print_Area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jzhao</dc:creator>
  <cp:lastModifiedBy>Wenli Bi</cp:lastModifiedBy>
  <cp:revision>1</cp:revision>
  <cp:lastPrinted>2018-04-18T16:33:13Z</cp:lastPrinted>
  <dcterms:created xsi:type="dcterms:W3CDTF">2006-04-20T23:01:01Z</dcterms:created>
  <dcterms:modified xsi:type="dcterms:W3CDTF">2018-11-09T18:16:42Z</dcterms:modified>
</cp:coreProperties>
</file>