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Budget" sheetId="1" state="visible" r:id="rId2"/>
    <sheet name="Justification" sheetId="2" state="visible" r:id="rId3"/>
  </sheets>
  <definedNames>
    <definedName function="false" hidden="false" localSheetId="0" name="_xlnm.Print_Area" vbProcedure="false">Budget!$A$1:$O$58</definedName>
    <definedName function="false" hidden="false" localSheetId="1" name="_xlnm.Print_Area" vbProcedure="false">Justification!$A$1:$I$33</definedName>
    <definedName function="false" hidden="false" localSheetId="0" name="_xlnm.Print_Area" vbProcedure="false">Budget!$A$1:$O$58</definedName>
    <definedName function="false" hidden="false" localSheetId="1" name="_xlnm.Print_Area" vbProcedure="false">Justification!$A$1:$I$33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<sst xmlns="http://schemas.openxmlformats.org/spreadsheetml/2006/main" count="125" uniqueCount="114">
  <si>
    <t>ORGANIZATION</t>
  </si>
  <si>
    <t>      DURATION (MONTHS)</t>
  </si>
  <si>
    <t>ARIZONA STATE UNIVERSITY</t>
  </si>
  <si>
    <t>     Proposed</t>
  </si>
  <si>
    <t>PRINCIPAL INVESTIGATOR/PROJECT DIRECTOR</t>
  </si>
  <si>
    <t>A. SENIOR PERSONNEL: </t>
  </si>
  <si>
    <t>NSF- Funded</t>
  </si>
  <si>
    <t>YEAR</t>
  </si>
  <si>
    <t>Rate</t>
  </si>
  <si>
    <t>FY 2014</t>
  </si>
  <si>
    <t>FY 2015</t>
  </si>
  <si>
    <t>FY 2016</t>
  </si>
  <si>
    <t>FY 2017</t>
  </si>
  <si>
    <t>FY 2018</t>
  </si>
  <si>
    <t>FY 2019</t>
  </si>
  <si>
    <t>FY 2020</t>
  </si>
  <si>
    <t>Person-months</t>
  </si>
  <si>
    <t>ONE</t>
  </si>
  <si>
    <t>ERE</t>
  </si>
  <si>
    <t>CAL</t>
  </si>
  <si>
    <t>ACA</t>
  </si>
  <si>
    <t>SUMR</t>
  </si>
  <si>
    <t>PI: </t>
  </si>
  <si>
    <t>Kurt Leinenweber</t>
  </si>
  <si>
    <t>Co-PI:</t>
  </si>
  <si>
    <t>6. (</t>
  </si>
  <si>
    <t>)  OTHERS </t>
  </si>
  <si>
    <t>7. (</t>
  </si>
  <si>
    <t>)  TOTAL SENIOR PERSONNEL  (1-6)</t>
  </si>
  <si>
    <t>Faculty</t>
  </si>
  <si>
    <t>B.  </t>
  </si>
  <si>
    <t>OTHER PERSONNEL </t>
  </si>
  <si>
    <t>1. (</t>
  </si>
  <si>
    <t>)  POST DOCTORAL ASSOCIATES</t>
  </si>
  <si>
    <t>Staff</t>
  </si>
  <si>
    <t>2. (</t>
  </si>
  <si>
    <t>)  OTHER PROFESSIONAL </t>
  </si>
  <si>
    <t>Post-Doc</t>
  </si>
  <si>
    <t>3. (</t>
  </si>
  <si>
    <t>)  GRADUATE STUDENTS</t>
  </si>
  <si>
    <t>Grad Student</t>
  </si>
  <si>
    <t>4. (</t>
  </si>
  <si>
    <t>)  UNDERGRADUATE STUDENTS  </t>
  </si>
  <si>
    <t>Undergrad Student/Hourly Student</t>
  </si>
  <si>
    <t>5. (</t>
  </si>
  <si>
    <t>)  SECRETARIAL - CLERICAL</t>
  </si>
  <si>
    <t>)  OTHER</t>
  </si>
  <si>
    <t>Part Time Staff</t>
  </si>
  <si>
    <t>TOTAL SALARIES AND WAGES (A+B)</t>
  </si>
  <si>
    <t>C.</t>
  </si>
  <si>
    <t>FRINGE BENEFITS </t>
  </si>
  <si>
    <t>TOTAL SALARIES, WAGES AND FRINGE BENEFITS (A+B+C)</t>
  </si>
  <si>
    <t>D.</t>
  </si>
  <si>
    <t> EQUIPMENT  </t>
  </si>
  <si>
    <t>Automation System with Labview</t>
  </si>
  <si>
    <t>TOTAL EQUIPMENT</t>
  </si>
  <si>
    <t>E.</t>
  </si>
  <si>
    <t>TRAVEL           1. DOMESTIC </t>
  </si>
  <si>
    <t>2.  FOREIGN</t>
  </si>
  <si>
    <t>F.</t>
  </si>
  <si>
    <t>PARTICIPANT SUPPORT COSTS</t>
  </si>
  <si>
    <t>STIPENDS</t>
  </si>
  <si>
    <t>TRAVEL</t>
  </si>
  <si>
    <t>SUBSISTENCE</t>
  </si>
  <si>
    <t>OTHER</t>
  </si>
  <si>
    <t>(                ) TOTAL PARTICIPANT COSTS</t>
  </si>
  <si>
    <t>G.</t>
  </si>
  <si>
    <t>OTHER DIRECT COSTS</t>
  </si>
  <si>
    <t>MATERIALS AND SUPPLIES</t>
  </si>
  <si>
    <t>PUBLICATION COSTS/DOCUMENTATION/DISSEMINATION</t>
  </si>
  <si>
    <r>
      <t xml:space="preserve">CONSULTANT SERVICES</t>
    </r>
    <r>
      <rPr>
        <rFont val="Times New Roman"/>
        <charset val="1"/>
        <family val="1"/>
        <sz val="9"/>
      </rPr>
      <t xml:space="preserve">  </t>
    </r>
  </si>
  <si>
    <t>FACILITY USE FEES</t>
  </si>
  <si>
    <t>SUBAWARDS</t>
  </si>
  <si>
    <t>Tuition Remission</t>
  </si>
  <si>
    <t>OTHER Expenses</t>
  </si>
  <si>
    <t>TOTAL OTHER DIRECT COSTS</t>
  </si>
  <si>
    <t>H.</t>
  </si>
  <si>
    <t>TOTAL DIRECT COSTS  (A THROUGH G)</t>
  </si>
  <si>
    <t>I.</t>
  </si>
  <si>
    <t>INDIRECT COSTS (F&amp;A) (SPECIFY RATE AND BASE)</t>
  </si>
  <si>
    <t>MTDC</t>
  </si>
  <si>
    <t>DHHS agreement dated 5/29/13</t>
  </si>
  <si>
    <t>TOTAL INDIRECT COSTS (F&amp;A)</t>
  </si>
  <si>
    <t>J.</t>
  </si>
  <si>
    <t>TOTAL DIRECT AND INDIRECT COSTS  (H+I)</t>
  </si>
  <si>
    <t>K.</t>
  </si>
  <si>
    <t>RESIDUAL FUNDS  </t>
  </si>
  <si>
    <t>L.</t>
  </si>
  <si>
    <t>AMOUNT OF THIS REQUEST  (J)  OR  (J MINUS K)</t>
  </si>
  <si>
    <t>M.</t>
  </si>
  <si>
    <t>COST SHARING:  Proposed Level  </t>
  </si>
  <si>
    <r>
      <t xml:space="preserve">NSF Form 1030 (10/98)  </t>
    </r>
    <r>
      <rPr>
        <rFont val="Times New Roman"/>
        <charset val="1"/>
        <family val="1"/>
        <b val="true"/>
        <i val="true"/>
        <sz val="6"/>
      </rPr>
      <t xml:space="preserve">Supersedes All Previous Editions</t>
    </r>
  </si>
  <si>
    <t>Type of Application</t>
  </si>
  <si>
    <t>Period of Support</t>
  </si>
  <si>
    <t>FY2014</t>
  </si>
  <si>
    <t>FY2015</t>
  </si>
  <si>
    <t>FY2016</t>
  </si>
  <si>
    <t>FY2017</t>
  </si>
  <si>
    <t>FY2018</t>
  </si>
  <si>
    <t>FY2019</t>
  </si>
  <si>
    <t>FY2020</t>
  </si>
  <si>
    <t>New and Renewal*</t>
  </si>
  <si>
    <t>AY</t>
  </si>
  <si>
    <t>Summer</t>
  </si>
  <si>
    <t>Budget justification</t>
  </si>
  <si>
    <t>PI Summer salary</t>
  </si>
  <si>
    <t>Postdoc</t>
  </si>
  <si>
    <t>Graduate students</t>
  </si>
  <si>
    <t>Fringe benefits</t>
  </si>
  <si>
    <t>Travel</t>
  </si>
  <si>
    <t>Materials and supplies</t>
  </si>
  <si>
    <t>Other</t>
  </si>
  <si>
    <t>Subaward</t>
  </si>
  <si>
    <t>Overhead costs</t>
  </si>
</sst>
</file>

<file path=xl/styles.xml><?xml version="1.0" encoding="utf-8"?>
<styleSheet xmlns="http://schemas.openxmlformats.org/spreadsheetml/2006/main">
  <numFmts count="10">
    <numFmt formatCode="GENERAL" numFmtId="164"/>
    <numFmt formatCode="\$#,##0_);[RED]&quot;($&quot;#,##0\)" numFmtId="165"/>
    <numFmt formatCode="M/D/YYYY" numFmtId="166"/>
    <numFmt formatCode="0.00%" numFmtId="167"/>
    <numFmt formatCode="\$#,##0_);&quot;($&quot;#,##0\)" numFmtId="168"/>
    <numFmt formatCode="0." numFmtId="169"/>
    <numFmt formatCode="0.00" numFmtId="170"/>
    <numFmt formatCode="0.000" numFmtId="171"/>
    <numFmt formatCode="\$#,##0" numFmtId="172"/>
    <numFmt formatCode="0.0%" numFmtId="173"/>
  </numFmts>
  <fonts count="21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4"/>
    </font>
    <font>
      <name val="Arial"/>
      <charset val="1"/>
      <family val="2"/>
      <sz val="14"/>
    </font>
    <font>
      <name val="Arial"/>
      <charset val="1"/>
      <family val="2"/>
      <sz val="8"/>
    </font>
    <font>
      <name val="Arial"/>
      <charset val="1"/>
      <family val="2"/>
      <sz val="6"/>
    </font>
    <font>
      <name val="Arial"/>
      <charset val="1"/>
      <family val="2"/>
      <sz val="9"/>
    </font>
    <font>
      <name val="Arial"/>
      <charset val="1"/>
      <family val="2"/>
      <sz val="12"/>
    </font>
    <font>
      <name val="Arial"/>
      <charset val="1"/>
      <family val="2"/>
      <sz val="7"/>
    </font>
    <font>
      <name val="Arial"/>
      <charset val="1"/>
      <family val="2"/>
      <b val="true"/>
      <sz val="6"/>
    </font>
    <font>
      <name val="Arial"/>
      <charset val="1"/>
      <family val="2"/>
      <sz val="5"/>
    </font>
    <font>
      <name val="Times New Roman"/>
      <charset val="1"/>
      <family val="1"/>
      <sz val="9"/>
    </font>
    <font>
      <name val="Times New Roman"/>
      <charset val="1"/>
      <family val="1"/>
      <b val="true"/>
      <i val="true"/>
      <sz val="6"/>
    </font>
    <font>
      <name val="Arial"/>
      <charset val="1"/>
      <family val="2"/>
      <i val="true"/>
      <sz val="6"/>
    </font>
    <font>
      <name val="Arial"/>
      <charset val="1"/>
      <family val="2"/>
      <b val="true"/>
      <sz val="8"/>
    </font>
    <font>
      <name val="Arial"/>
      <charset val="1"/>
      <family val="2"/>
      <b val="true"/>
      <color rgb="FF333333"/>
      <sz val="10"/>
    </font>
    <font>
      <name val="Arial"/>
      <charset val="1"/>
      <family val="2"/>
      <color rgb="FF333333"/>
      <sz val="10"/>
    </font>
    <font>
      <name val="Arial"/>
      <charset val="1"/>
      <family val="2"/>
      <b val="true"/>
      <sz val="10"/>
    </font>
    <font>
      <name val="Arial"/>
      <charset val="1"/>
      <family val="2"/>
      <i val="true"/>
      <sz val="10"/>
    </font>
  </fonts>
  <fills count="5">
    <fill>
      <patternFill patternType="none"/>
    </fill>
    <fill>
      <patternFill patternType="gray125"/>
    </fill>
    <fill>
      <patternFill patternType="solid">
        <fgColor rgb="FFD99694"/>
        <bgColor rgb="FFFF99CC"/>
      </patternFill>
    </fill>
    <fill>
      <patternFill patternType="solid">
        <fgColor rgb="FFFFFFFF"/>
        <bgColor rgb="FFFFFFCC"/>
      </patternFill>
    </fill>
    <fill>
      <patternFill patternType="solid">
        <fgColor rgb="FFDFDFE0"/>
        <bgColor rgb="FFDDDDDD"/>
      </patternFill>
    </fill>
  </fills>
  <borders count="26">
    <border diagonalDown="false" diagonalUp="false">
      <left/>
      <right/>
      <top/>
      <bottom/>
      <diagonal/>
    </border>
    <border diagonalDown="false" diagonalUp="false">
      <left/>
      <right/>
      <top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 style="thick"/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 style="thick"/>
      <right/>
      <top/>
      <bottom/>
      <diagonal/>
    </border>
    <border diagonalDown="false" diagonalUp="false">
      <left style="thick"/>
      <right/>
      <top/>
      <bottom style="thick"/>
      <diagonal/>
    </border>
    <border diagonalDown="false" diagonalUp="false">
      <left/>
      <right style="thick"/>
      <top/>
      <bottom style="thick"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/>
      <right style="thick"/>
      <top/>
      <bottom/>
      <diagonal/>
    </border>
    <border diagonalDown="false" diagonalUp="false">
      <left style="thick"/>
      <right/>
      <top style="thick"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/>
      <top style="thick"/>
      <bottom/>
      <diagonal/>
    </border>
    <border diagonalDown="false" diagonalUp="false">
      <left style="thick"/>
      <right style="thick">
        <color rgb="FFDDDDDD"/>
      </right>
      <top style="thick"/>
      <bottom style="thick">
        <color rgb="FFDDDDDD"/>
      </bottom>
      <diagonal/>
    </border>
    <border diagonalDown="false" diagonalUp="false">
      <left style="thick">
        <color rgb="FFDDDDDD"/>
      </left>
      <right style="thick">
        <color rgb="FFDDDDDD"/>
      </right>
      <top style="thick"/>
      <bottom style="thick">
        <color rgb="FFDDDDDD"/>
      </bottom>
      <diagonal/>
    </border>
    <border diagonalDown="false" diagonalUp="false">
      <left style="thick">
        <color rgb="FFDDDDDD"/>
      </left>
      <right style="thick"/>
      <top style="thick"/>
      <bottom style="thick">
        <color rgb="FFDDDDDD"/>
      </bottom>
      <diagonal/>
    </border>
    <border diagonalDown="false" diagonalUp="false">
      <left style="thick">
        <color rgb="FFDDDDDD"/>
      </left>
      <right style="thick"/>
      <top style="thick"/>
      <bottom/>
      <diagonal/>
    </border>
    <border diagonalDown="false" diagonalUp="false">
      <left style="thick"/>
      <right style="thick">
        <color rgb="FFDDDDDD"/>
      </right>
      <top style="thick">
        <color rgb="FFDDDDDD"/>
      </top>
      <bottom style="thick">
        <color rgb="FFDDDDDD"/>
      </bottom>
      <diagonal/>
    </border>
    <border diagonalDown="false" diagonalUp="false">
      <left style="thick">
        <color rgb="FFDDDDDD"/>
      </left>
      <right style="thick">
        <color rgb="FFDDDDDD"/>
      </right>
      <top style="thick">
        <color rgb="FFDDDDDD"/>
      </top>
      <bottom style="thick">
        <color rgb="FFDDDDDD"/>
      </bottom>
      <diagonal/>
    </border>
    <border diagonalDown="false" diagonalUp="false">
      <left style="thick">
        <color rgb="FFDDDDDD"/>
      </left>
      <right style="thick"/>
      <top style="thick">
        <color rgb="FFDDDDDD"/>
      </top>
      <bottom style="thick">
        <color rgb="FFDDDDDD"/>
      </bottom>
      <diagonal/>
    </border>
    <border diagonalDown="false" diagonalUp="false">
      <left style="thick"/>
      <right style="thick">
        <color rgb="FFDDDDDD"/>
      </right>
      <top style="thick">
        <color rgb="FFDDDDDD"/>
      </top>
      <bottom style="thick"/>
      <diagonal/>
    </border>
    <border diagonalDown="false" diagonalUp="false">
      <left style="thick">
        <color rgb="FFDDDDDD"/>
      </left>
      <right style="thick">
        <color rgb="FFDDDDDD"/>
      </right>
      <top style="thick">
        <color rgb="FFDDDDDD"/>
      </top>
      <bottom style="thick"/>
      <diagonal/>
    </border>
    <border diagonalDown="false" diagonalUp="false">
      <left style="thick">
        <color rgb="FFDDDDDD"/>
      </left>
      <right style="thick"/>
      <top style="thick">
        <color rgb="FFDDDDDD"/>
      </top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5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6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7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7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5" fillId="0" fontId="7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0" numFmtId="166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7" numFmtId="167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0" fillId="0" fontId="0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0" numFmtId="168" xfId="0">
      <alignment horizontal="center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0" numFmtId="168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2" fillId="0" fontId="0" numFmtId="168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0" fontId="6" numFmtId="168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11" fillId="2" fontId="0" numFmtId="166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12" fillId="2" fontId="0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3" fillId="0" fontId="7" numFmtId="169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6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71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72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2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2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6" numFmtId="171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4" fillId="0" fontId="8" numFmtId="165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4" fillId="0" fontId="6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6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3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4" fillId="0" fontId="6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6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9" numFmtId="172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1" fillId="0" fontId="0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4" fillId="4" fontId="6" numFmtId="170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4" fillId="4" fontId="6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4" fontId="6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4" fontId="9" numFmtId="172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70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5" fillId="0" fontId="6" numFmtId="167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5" fillId="0" fontId="6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5" fillId="0" fontId="10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2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" fillId="0" fontId="11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2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11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8" fillId="4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12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0" fillId="0" fontId="8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8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5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7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7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14" fillId="0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" fillId="0" fontId="11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" fillId="0" fontId="7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73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4" fillId="3" fontId="9" numFmtId="172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9" numFmtId="172" xfId="0">
      <alignment horizontal="right" indent="0" shrinkToFit="true" textRotation="0" vertical="bottom" wrapText="false"/>
      <protection hidden="false" locked="true"/>
    </xf>
    <xf applyAlignment="false" applyBorder="true" applyFont="true" applyProtection="false" borderId="8" fillId="0" fontId="9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11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15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1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17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18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19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0" fillId="0" fontId="18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1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1" fillId="0" fontId="18" numFmtId="165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2" fillId="0" fontId="18" numFmtId="165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3" fillId="0" fontId="18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4" fillId="0" fontId="17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4" fillId="0" fontId="18" numFmtId="165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25" fillId="0" fontId="18" numFmtId="165" xfId="0">
      <alignment horizontal="left" indent="1" shrinkToFit="false" textRotation="0" vertical="top" wrapText="true"/>
      <protection hidden="false" locked="true"/>
    </xf>
    <xf applyAlignment="false" applyBorder="false" applyFont="true" applyProtection="false" borderId="0" fillId="0" fontId="1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2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DF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27000</xdr:colOff>
      <xdr:row>32</xdr:row>
      <xdr:rowOff>191160</xdr:rowOff>
    </xdr:from>
    <xdr:to>
      <xdr:col>4</xdr:col>
      <xdr:colOff>141120</xdr:colOff>
      <xdr:row>32</xdr:row>
      <xdr:rowOff>191160</xdr:rowOff>
    </xdr:to>
    <xdr:sp>
      <xdr:nvSpPr>
        <xdr:cNvPr id="0" name="Line 1"/>
        <xdr:cNvSpPr/>
      </xdr:nvSpPr>
      <xdr:spPr>
        <a:xfrm flipH="1">
          <a:off x="27000" y="6372720"/>
          <a:ext cx="127224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5</xdr:col>
      <xdr:colOff>27000</xdr:colOff>
      <xdr:row>57</xdr:row>
      <xdr:rowOff>153000</xdr:rowOff>
    </xdr:from>
    <xdr:to>
      <xdr:col>5</xdr:col>
      <xdr:colOff>27000</xdr:colOff>
      <xdr:row>57</xdr:row>
      <xdr:rowOff>153000</xdr:rowOff>
    </xdr:to>
    <xdr:clientData/>
  </xdr:twoCellAnchor>
  <xdr:twoCellAnchor editAs="oneCell">
    <xdr:from>
      <xdr:col>0</xdr:col>
      <xdr:colOff>27000</xdr:colOff>
      <xdr:row>57</xdr:row>
      <xdr:rowOff>153000</xdr:rowOff>
    </xdr:from>
    <xdr:to>
      <xdr:col>3</xdr:col>
      <xdr:colOff>255600</xdr:colOff>
      <xdr:row>57</xdr:row>
      <xdr:rowOff>153000</xdr:rowOff>
    </xdr:to>
    <xdr:sp>
      <xdr:nvSpPr>
        <xdr:cNvPr id="1" name="Line 1"/>
        <xdr:cNvSpPr/>
      </xdr:nvSpPr>
      <xdr:spPr>
        <a:xfrm flipH="1">
          <a:off x="27000" y="11661480"/>
          <a:ext cx="86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0</xdr:col>
      <xdr:colOff>27000</xdr:colOff>
      <xdr:row>57</xdr:row>
      <xdr:rowOff>153000</xdr:rowOff>
    </xdr:from>
    <xdr:to>
      <xdr:col>3</xdr:col>
      <xdr:colOff>255600</xdr:colOff>
      <xdr:row>57</xdr:row>
      <xdr:rowOff>153000</xdr:rowOff>
    </xdr:to>
    <xdr:sp>
      <xdr:nvSpPr>
        <xdr:cNvPr id="2" name="Line 1"/>
        <xdr:cNvSpPr/>
      </xdr:nvSpPr>
      <xdr:spPr>
        <a:xfrm flipH="1">
          <a:off x="27000" y="11661480"/>
          <a:ext cx="86292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  <xdr:twoCellAnchor editAs="oneCell">
    <xdr:from>
      <xdr:col>0</xdr:col>
      <xdr:colOff>27000</xdr:colOff>
      <xdr:row>57</xdr:row>
      <xdr:rowOff>153000</xdr:rowOff>
    </xdr:from>
    <xdr:to>
      <xdr:col>4</xdr:col>
      <xdr:colOff>379080</xdr:colOff>
      <xdr:row>57</xdr:row>
      <xdr:rowOff>153000</xdr:rowOff>
    </xdr:to>
    <xdr:sp>
      <xdr:nvSpPr>
        <xdr:cNvPr id="3" name="Line 1"/>
        <xdr:cNvSpPr/>
      </xdr:nvSpPr>
      <xdr:spPr>
        <a:xfrm flipH="1">
          <a:off x="27000" y="11661480"/>
          <a:ext cx="1510200" cy="0"/>
        </a:xfrm>
        <a:prstGeom prst="line">
          <a:avLst/>
        </a:prstGeom>
        <a:ln w="9360">
          <a:solidFill>
            <a:srgbClr val="000000"/>
          </a:solidFill>
          <a:round/>
        </a:ln>
      </xdr:spPr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63"/>
  <sheetViews>
    <sheetView colorId="64" defaultGridColor="true" rightToLeft="false" showFormulas="false" showGridLines="true" showOutlineSymbols="true" showRowColHeaders="true" showZeros="true" tabSelected="true" topLeftCell="A27" view="normal" windowProtection="false" workbookViewId="0" zoomScale="80" zoomScaleNormal="80" zoomScalePageLayoutView="100">
      <selection activeCell="K40" activeCellId="0" pane="topLeft" sqref="K40"/>
    </sheetView>
  </sheetViews>
  <sheetFormatPr defaultRowHeight="12.75"/>
  <cols>
    <col collapsed="false" hidden="false" max="1" min="1" style="0" width="2"/>
    <col collapsed="false" hidden="false" max="2" min="2" style="0" width="5.70408163265306"/>
    <col collapsed="false" hidden="false" max="3" min="3" style="0" width="1.28571428571429"/>
    <col collapsed="false" hidden="false" max="4" min="4" style="0" width="7.4234693877551"/>
    <col collapsed="false" hidden="false" max="5" min="5" style="0" width="15.7142857142857"/>
    <col collapsed="false" hidden="false" max="7" min="6" style="0" width="3.99489795918367"/>
    <col collapsed="false" hidden="false" max="8" min="8" style="0" width="4.86224489795918"/>
    <col collapsed="false" hidden="false" max="9" min="9" style="0" width="10.7091836734694"/>
    <col collapsed="false" hidden="false" max="10" min="10" style="0" width="11.8622448979592"/>
    <col collapsed="false" hidden="false" max="11" min="11" style="0" width="10.4234693877551"/>
    <col collapsed="false" hidden="false" max="12" min="12" style="0" width="12.1377551020408"/>
    <col collapsed="false" hidden="false" max="13" min="13" style="0" width="10.7091836734694"/>
    <col collapsed="false" hidden="false" max="14" min="14" style="0" width="12.7091836734694"/>
    <col collapsed="false" hidden="false" max="15" min="15" style="0" width="10.4234693877551"/>
    <col collapsed="false" hidden="false" max="16" min="16" style="0" width="10.7091836734694"/>
    <col collapsed="false" hidden="false" max="17" min="17" style="0" width="10.5765306122449"/>
    <col collapsed="false" hidden="false" max="18" min="18" style="0" width="9.14285714285714"/>
    <col collapsed="false" hidden="false" max="19" min="19" style="0" width="9.5765306122449"/>
    <col collapsed="false" hidden="false" max="21" min="20" style="0" width="9.85204081632653"/>
    <col collapsed="false" hidden="false" max="22" min="22" style="0" width="9.5765306122449"/>
    <col collapsed="false" hidden="false" max="1025" min="23" style="0" width="8.85714285714286"/>
  </cols>
  <sheetData>
    <row collapsed="false" customFormat="false" customHeight="false" hidden="false" ht="18.75" outlineLevel="0" r="1">
      <c r="A1" s="1"/>
      <c r="B1" s="2"/>
      <c r="C1" s="2"/>
      <c r="D1" s="3"/>
      <c r="E1" s="4"/>
      <c r="F1" s="5"/>
      <c r="G1" s="6"/>
      <c r="H1" s="7"/>
      <c r="I1" s="7"/>
      <c r="J1" s="7"/>
      <c r="K1" s="8"/>
      <c r="L1" s="9"/>
      <c r="M1" s="9"/>
    </row>
    <row collapsed="false" customFormat="false" customHeight="false" hidden="false" ht="12.75" outlineLevel="0" r="2">
      <c r="A2" s="10" t="s">
        <v>0</v>
      </c>
      <c r="B2" s="11"/>
      <c r="C2" s="11"/>
      <c r="D2" s="12"/>
      <c r="E2" s="12"/>
      <c r="F2" s="11"/>
      <c r="G2" s="10"/>
      <c r="H2" s="13"/>
      <c r="I2" s="14" t="s">
        <v>1</v>
      </c>
      <c r="J2" s="15"/>
      <c r="K2" s="16"/>
      <c r="L2" s="13"/>
      <c r="M2" s="13"/>
    </row>
    <row collapsed="false" customFormat="false" customHeight="false" hidden="false" ht="12.75" outlineLevel="0" r="3">
      <c r="A3" s="17" t="s">
        <v>2</v>
      </c>
      <c r="B3" s="17"/>
      <c r="C3" s="17"/>
      <c r="D3" s="17"/>
      <c r="E3" s="17"/>
      <c r="F3" s="17"/>
      <c r="G3" s="18"/>
      <c r="H3" s="19"/>
      <c r="I3" s="14" t="s">
        <v>3</v>
      </c>
      <c r="J3" s="20"/>
      <c r="K3" s="21"/>
      <c r="L3" s="22"/>
      <c r="M3" s="22"/>
    </row>
    <row collapsed="false" customFormat="false" customHeight="false" hidden="false" ht="12.75" outlineLevel="0" r="4">
      <c r="A4" s="10" t="s">
        <v>4</v>
      </c>
      <c r="B4" s="11"/>
      <c r="C4" s="11"/>
      <c r="D4" s="12"/>
      <c r="E4" s="12"/>
      <c r="F4" s="11"/>
      <c r="G4" s="23"/>
      <c r="H4" s="13"/>
      <c r="I4" s="24"/>
    </row>
    <row collapsed="false" customFormat="false" customHeight="false" hidden="false" ht="13.5" outlineLevel="0" r="5">
      <c r="A5" s="17"/>
      <c r="B5" s="17"/>
      <c r="C5" s="17"/>
      <c r="D5" s="17"/>
      <c r="E5" s="17"/>
      <c r="F5" s="17"/>
      <c r="G5" s="18"/>
      <c r="H5" s="19"/>
      <c r="I5" s="25"/>
    </row>
    <row collapsed="false" customFormat="false" customHeight="false" hidden="false" ht="12.75" outlineLevel="0" r="6">
      <c r="A6" s="10" t="s">
        <v>5</v>
      </c>
      <c r="B6" s="11"/>
      <c r="C6" s="11"/>
      <c r="D6" s="26"/>
      <c r="E6" s="26"/>
      <c r="F6" s="27"/>
      <c r="G6" s="28" t="s">
        <v>6</v>
      </c>
      <c r="H6" s="13"/>
      <c r="I6" s="29" t="s">
        <v>7</v>
      </c>
      <c r="J6" s="30" t="s">
        <v>8</v>
      </c>
      <c r="K6" s="31" t="s">
        <v>9</v>
      </c>
      <c r="L6" s="31" t="s">
        <v>10</v>
      </c>
      <c r="M6" s="32" t="s">
        <v>11</v>
      </c>
      <c r="N6" s="32" t="s">
        <v>12</v>
      </c>
      <c r="O6" s="32" t="s">
        <v>13</v>
      </c>
      <c r="P6" s="32" t="s">
        <v>14</v>
      </c>
      <c r="Q6" s="32" t="s">
        <v>15</v>
      </c>
    </row>
    <row collapsed="false" customFormat="false" customHeight="false" hidden="false" ht="12.75" outlineLevel="0" r="7">
      <c r="A7" s="10"/>
      <c r="B7" s="11"/>
      <c r="C7" s="11"/>
      <c r="D7" s="26"/>
      <c r="E7" s="26"/>
      <c r="F7" s="33"/>
      <c r="G7" s="34" t="s">
        <v>16</v>
      </c>
      <c r="H7" s="19"/>
      <c r="I7" s="35" t="s">
        <v>17</v>
      </c>
      <c r="J7" s="36"/>
      <c r="K7" s="37" t="s">
        <v>18</v>
      </c>
      <c r="L7" s="37" t="s">
        <v>18</v>
      </c>
      <c r="M7" s="38" t="s">
        <v>18</v>
      </c>
      <c r="N7" s="38" t="s">
        <v>18</v>
      </c>
      <c r="O7" s="38" t="s">
        <v>18</v>
      </c>
      <c r="P7" s="38" t="s">
        <v>18</v>
      </c>
      <c r="Q7" s="38" t="s">
        <v>18</v>
      </c>
    </row>
    <row collapsed="false" customFormat="false" customHeight="false" hidden="false" ht="12.75" outlineLevel="0" r="8">
      <c r="A8" s="39"/>
      <c r="B8" s="19"/>
      <c r="C8" s="19"/>
      <c r="D8" s="40"/>
      <c r="E8" s="40"/>
      <c r="F8" s="41" t="s">
        <v>19</v>
      </c>
      <c r="G8" s="21" t="s">
        <v>20</v>
      </c>
      <c r="H8" s="42" t="s">
        <v>21</v>
      </c>
      <c r="I8" s="43"/>
      <c r="J8" s="36"/>
      <c r="K8" s="44" t="n">
        <v>41456</v>
      </c>
      <c r="L8" s="44" t="n">
        <v>41821</v>
      </c>
      <c r="M8" s="44" t="n">
        <v>42186</v>
      </c>
      <c r="N8" s="44" t="n">
        <v>42552</v>
      </c>
      <c r="O8" s="45" t="n">
        <v>42917</v>
      </c>
      <c r="P8" s="45" t="n">
        <v>43282</v>
      </c>
      <c r="Q8" s="45" t="n">
        <v>43647</v>
      </c>
    </row>
    <row collapsed="false" customFormat="false" customHeight="false" hidden="false" ht="15.75" outlineLevel="0" r="9">
      <c r="A9" s="46" t="n">
        <v>1</v>
      </c>
      <c r="B9" s="47" t="s">
        <v>22</v>
      </c>
      <c r="C9" s="48" t="s">
        <v>23</v>
      </c>
      <c r="D9" s="48"/>
      <c r="E9" s="48"/>
      <c r="F9" s="49" t="n">
        <v>1</v>
      </c>
      <c r="G9" s="50"/>
      <c r="H9" s="51"/>
      <c r="I9" s="52" t="n">
        <f aca="false">ROUND(J9/9*(F9+G9+H9),0)</f>
        <v>8195</v>
      </c>
      <c r="J9" s="53" t="n">
        <v>73758.3</v>
      </c>
      <c r="K9" s="44" t="n">
        <v>41820</v>
      </c>
      <c r="L9" s="44" t="n">
        <v>42185</v>
      </c>
      <c r="M9" s="44" t="n">
        <v>42551</v>
      </c>
      <c r="N9" s="44" t="n">
        <v>42916</v>
      </c>
      <c r="O9" s="45" t="n">
        <v>43281</v>
      </c>
      <c r="P9" s="45" t="n">
        <v>43646</v>
      </c>
      <c r="Q9" s="45" t="n">
        <v>44012</v>
      </c>
    </row>
    <row collapsed="false" customFormat="false" customHeight="false" hidden="false" ht="15.75" outlineLevel="0" r="10">
      <c r="A10" s="46" t="n">
        <v>2</v>
      </c>
      <c r="B10" s="47" t="s">
        <v>24</v>
      </c>
      <c r="C10" s="48"/>
      <c r="D10" s="48"/>
      <c r="E10" s="48"/>
      <c r="F10" s="49"/>
      <c r="G10" s="50"/>
      <c r="H10" s="51"/>
      <c r="I10" s="52" t="n">
        <f aca="false">ROUND(J10/9*(F10+G10+H10),0)</f>
        <v>0</v>
      </c>
      <c r="J10" s="53" t="n">
        <v>0</v>
      </c>
      <c r="K10" s="54"/>
      <c r="L10" s="54"/>
      <c r="M10" s="55"/>
      <c r="N10" s="55"/>
      <c r="O10" s="55"/>
      <c r="P10" s="55"/>
      <c r="Q10" s="55"/>
    </row>
    <row collapsed="false" customFormat="false" customHeight="false" hidden="false" ht="15.75" outlineLevel="0" r="11">
      <c r="A11" s="46" t="n">
        <v>3</v>
      </c>
      <c r="B11" s="47" t="s">
        <v>24</v>
      </c>
      <c r="C11" s="48"/>
      <c r="D11" s="48"/>
      <c r="E11" s="48"/>
      <c r="F11" s="49"/>
      <c r="G11" s="50"/>
      <c r="H11" s="56"/>
      <c r="I11" s="52" t="n">
        <f aca="false">ROUND(J11/9*(F11+G11+H11),0)</f>
        <v>0</v>
      </c>
      <c r="J11" s="53" t="n">
        <v>0</v>
      </c>
      <c r="K11" s="54"/>
      <c r="L11" s="54"/>
      <c r="M11" s="55"/>
      <c r="N11" s="55"/>
      <c r="O11" s="55"/>
      <c r="P11" s="55"/>
      <c r="Q11" s="55"/>
    </row>
    <row collapsed="false" customFormat="false" customHeight="false" hidden="false" ht="15.75" outlineLevel="0" r="12">
      <c r="A12" s="46" t="n">
        <v>4</v>
      </c>
      <c r="B12" s="57"/>
      <c r="C12" s="57"/>
      <c r="D12" s="57"/>
      <c r="E12" s="57"/>
      <c r="F12" s="49"/>
      <c r="G12" s="50"/>
      <c r="H12" s="56"/>
      <c r="I12" s="52" t="n">
        <f aca="false">ROUND(J12/9*(F12+G12+H12),0)</f>
        <v>0</v>
      </c>
      <c r="J12" s="53"/>
      <c r="K12" s="54"/>
      <c r="L12" s="54"/>
      <c r="M12" s="55"/>
      <c r="N12" s="55"/>
      <c r="O12" s="55"/>
      <c r="P12" s="55"/>
      <c r="Q12" s="55"/>
    </row>
    <row collapsed="false" customFormat="false" customHeight="false" hidden="false" ht="15.75" outlineLevel="0" r="13">
      <c r="A13" s="46" t="n">
        <v>5</v>
      </c>
      <c r="B13" s="58"/>
      <c r="C13" s="58"/>
      <c r="D13" s="58"/>
      <c r="E13" s="58"/>
      <c r="F13" s="49"/>
      <c r="G13" s="50"/>
      <c r="H13" s="59"/>
      <c r="I13" s="52" t="n">
        <f aca="false">ROUND(J13/9*(F13+G13+H13),0)</f>
        <v>0</v>
      </c>
      <c r="J13" s="53"/>
      <c r="K13" s="54"/>
      <c r="L13" s="54"/>
      <c r="M13" s="55"/>
      <c r="N13" s="55"/>
      <c r="O13" s="55"/>
      <c r="P13" s="55"/>
      <c r="Q13" s="55"/>
    </row>
    <row collapsed="false" customFormat="false" customHeight="false" hidden="false" ht="15.75" outlineLevel="0" r="14">
      <c r="A14" s="60" t="s">
        <v>25</v>
      </c>
      <c r="B14" s="61"/>
      <c r="C14" s="62" t="s">
        <v>26</v>
      </c>
      <c r="D14" s="63"/>
      <c r="E14" s="63"/>
      <c r="F14" s="49"/>
      <c r="G14" s="64"/>
      <c r="H14" s="65"/>
      <c r="I14" s="52" t="n">
        <f aca="false">ROUND(J14/9*(F14+G14+H14),0)</f>
        <v>0</v>
      </c>
      <c r="J14" s="53"/>
      <c r="K14" s="54"/>
      <c r="L14" s="54"/>
      <c r="M14" s="55"/>
      <c r="N14" s="55"/>
      <c r="O14" s="55"/>
      <c r="P14" s="55"/>
      <c r="Q14" s="55"/>
    </row>
    <row collapsed="false" customFormat="false" customHeight="false" hidden="false" ht="15.75" outlineLevel="0" r="15">
      <c r="A15" s="60" t="s">
        <v>27</v>
      </c>
      <c r="B15" s="66"/>
      <c r="C15" s="63" t="s">
        <v>28</v>
      </c>
      <c r="D15" s="67"/>
      <c r="E15" s="63"/>
      <c r="F15" s="49"/>
      <c r="G15" s="49"/>
      <c r="H15" s="68"/>
      <c r="I15" s="69" t="n">
        <f aca="false">SUM(I9:I14)</f>
        <v>8195</v>
      </c>
      <c r="J15" s="53"/>
      <c r="K15" s="70" t="n">
        <v>0.288</v>
      </c>
      <c r="L15" s="70" t="n">
        <v>0.268</v>
      </c>
      <c r="M15" s="71" t="n">
        <f aca="false">SUM(L15)*1.03</f>
        <v>0.27604</v>
      </c>
      <c r="N15" s="71" t="n">
        <f aca="false">SUM(M15)*1.03</f>
        <v>0.2843212</v>
      </c>
      <c r="O15" s="71" t="n">
        <f aca="false">SUM(N15)*1.03</f>
        <v>0.292850836</v>
      </c>
      <c r="P15" s="71" t="n">
        <f aca="false">SUM(O15)*1.03</f>
        <v>0.30163636108</v>
      </c>
      <c r="Q15" s="71" t="n">
        <f aca="false">SUM(P15)*1.03</f>
        <v>0.3106854519124</v>
      </c>
      <c r="R15" s="0" t="s">
        <v>29</v>
      </c>
    </row>
    <row collapsed="false" customFormat="false" customHeight="false" hidden="false" ht="15.75" outlineLevel="0" r="16">
      <c r="A16" s="60" t="s">
        <v>30</v>
      </c>
      <c r="B16" s="72" t="s">
        <v>31</v>
      </c>
      <c r="C16" s="62"/>
      <c r="D16" s="63"/>
      <c r="E16" s="63"/>
      <c r="F16" s="73"/>
      <c r="G16" s="74"/>
      <c r="H16" s="75"/>
      <c r="I16" s="76"/>
      <c r="J16" s="53"/>
      <c r="K16" s="70"/>
      <c r="L16" s="54"/>
      <c r="M16" s="55"/>
      <c r="N16" s="55"/>
      <c r="O16" s="55"/>
      <c r="P16" s="55"/>
      <c r="Q16" s="55"/>
    </row>
    <row collapsed="false" customFormat="false" customHeight="false" hidden="false" ht="15.75" outlineLevel="0" r="17">
      <c r="A17" s="60" t="s">
        <v>32</v>
      </c>
      <c r="B17" s="66"/>
      <c r="C17" s="62" t="s">
        <v>33</v>
      </c>
      <c r="D17" s="63"/>
      <c r="E17" s="63"/>
      <c r="F17" s="49"/>
      <c r="G17" s="64"/>
      <c r="H17" s="65"/>
      <c r="I17" s="69" t="n">
        <f aca="false">ROUND(J17/12*(F17+G17+H17),0)</f>
        <v>0</v>
      </c>
      <c r="J17" s="53" t="n">
        <v>0</v>
      </c>
      <c r="K17" s="70" t="n">
        <v>0.374</v>
      </c>
      <c r="L17" s="70" t="n">
        <v>0.371</v>
      </c>
      <c r="M17" s="71" t="n">
        <f aca="false">SUM(L17)*1.03</f>
        <v>0.38213</v>
      </c>
      <c r="N17" s="71" t="n">
        <f aca="false">SUM(M17)*1.03</f>
        <v>0.3935939</v>
      </c>
      <c r="O17" s="71" t="n">
        <f aca="false">SUM(N17)*1.03</f>
        <v>0.405401717</v>
      </c>
      <c r="P17" s="71" t="n">
        <f aca="false">SUM(O17)*1.03</f>
        <v>0.41756376851</v>
      </c>
      <c r="Q17" s="71" t="n">
        <f aca="false">SUM(P17)*1.03</f>
        <v>0.4300906815653</v>
      </c>
      <c r="R17" s="77" t="s">
        <v>34</v>
      </c>
    </row>
    <row collapsed="false" customFormat="false" customHeight="false" hidden="false" ht="15.75" outlineLevel="0" r="18">
      <c r="A18" s="60" t="s">
        <v>35</v>
      </c>
      <c r="B18" s="66" t="n">
        <v>1</v>
      </c>
      <c r="C18" s="62" t="s">
        <v>36</v>
      </c>
      <c r="D18" s="63"/>
      <c r="E18" s="63"/>
      <c r="F18" s="78" t="n">
        <v>6</v>
      </c>
      <c r="G18" s="64"/>
      <c r="H18" s="65"/>
      <c r="I18" s="69" t="n">
        <f aca="false">ROUND(J18/12*(F18+G18+H18),0)</f>
        <v>15600</v>
      </c>
      <c r="J18" s="53" t="n">
        <v>31200</v>
      </c>
      <c r="K18" s="70" t="n">
        <v>0.253</v>
      </c>
      <c r="L18" s="70" t="n">
        <v>0.226</v>
      </c>
      <c r="M18" s="71" t="n">
        <f aca="false">SUM(L18)*1.03</f>
        <v>0.23278</v>
      </c>
      <c r="N18" s="71" t="n">
        <f aca="false">SUM(M18)*1.03</f>
        <v>0.2397634</v>
      </c>
      <c r="O18" s="71" t="n">
        <f aca="false">SUM(N18)*1.03</f>
        <v>0.246956302</v>
      </c>
      <c r="P18" s="71" t="n">
        <f aca="false">SUM(O18)*1.03</f>
        <v>0.25436499106</v>
      </c>
      <c r="Q18" s="71" t="n">
        <f aca="false">SUM(P18)*1.03</f>
        <v>0.2619959407918</v>
      </c>
      <c r="R18" s="77" t="s">
        <v>37</v>
      </c>
    </row>
    <row collapsed="false" customFormat="false" customHeight="false" hidden="false" ht="15.75" outlineLevel="0" r="19">
      <c r="A19" s="60" t="s">
        <v>38</v>
      </c>
      <c r="B19" s="66"/>
      <c r="C19" s="62" t="s">
        <v>39</v>
      </c>
      <c r="D19" s="63"/>
      <c r="E19" s="63"/>
      <c r="F19" s="78"/>
      <c r="G19" s="64"/>
      <c r="H19" s="65"/>
      <c r="I19" s="69" t="n">
        <f aca="false">ROUND(J19/9*(F19+G19+H19),0)</f>
        <v>0</v>
      </c>
      <c r="J19" s="53" t="n">
        <v>0</v>
      </c>
      <c r="K19" s="70" t="n">
        <v>0.077</v>
      </c>
      <c r="L19" s="70" t="n">
        <v>0.092</v>
      </c>
      <c r="M19" s="71" t="n">
        <f aca="false">SUM(L19)*1.03</f>
        <v>0.09476</v>
      </c>
      <c r="N19" s="71" t="n">
        <f aca="false">SUM(M19)*1.03</f>
        <v>0.0976028</v>
      </c>
      <c r="O19" s="71" t="n">
        <f aca="false">SUM(N19)*1.03</f>
        <v>0.100530884</v>
      </c>
      <c r="P19" s="71" t="n">
        <f aca="false">SUM(O19)*1.03</f>
        <v>0.10354681052</v>
      </c>
      <c r="Q19" s="71" t="n">
        <f aca="false">SUM(P19)*1.03</f>
        <v>0.1066532148356</v>
      </c>
      <c r="R19" s="77" t="s">
        <v>40</v>
      </c>
    </row>
    <row collapsed="false" customFormat="false" customHeight="false" hidden="false" ht="15.75" outlineLevel="0" r="20">
      <c r="A20" s="60" t="s">
        <v>41</v>
      </c>
      <c r="B20" s="66"/>
      <c r="C20" s="62" t="s">
        <v>42</v>
      </c>
      <c r="D20" s="63"/>
      <c r="E20" s="63"/>
      <c r="F20" s="78"/>
      <c r="G20" s="64"/>
      <c r="H20" s="65"/>
      <c r="I20" s="69" t="n">
        <f aca="false">ROUND(J20/9*(F20+G20+H20),0)</f>
        <v>0</v>
      </c>
      <c r="J20" s="53" t="n">
        <v>0</v>
      </c>
      <c r="K20" s="70" t="n">
        <v>0.028</v>
      </c>
      <c r="L20" s="70" t="n">
        <v>0.022</v>
      </c>
      <c r="M20" s="70" t="n">
        <f aca="false">L20*1.03</f>
        <v>0.02266</v>
      </c>
      <c r="N20" s="70" t="n">
        <f aca="false">M20*1.03</f>
        <v>0.0233398</v>
      </c>
      <c r="O20" s="70" t="n">
        <f aca="false">N20*1.03</f>
        <v>0.024039994</v>
      </c>
      <c r="P20" s="70" t="n">
        <f aca="false">O20*1.03</f>
        <v>0.02476119382</v>
      </c>
      <c r="Q20" s="70" t="n">
        <f aca="false">P20*1.03</f>
        <v>0.0255040296346</v>
      </c>
      <c r="R20" s="77" t="s">
        <v>43</v>
      </c>
    </row>
    <row collapsed="false" customFormat="false" customHeight="false" hidden="false" ht="15.75" outlineLevel="0" r="21">
      <c r="A21" s="60" t="s">
        <v>44</v>
      </c>
      <c r="B21" s="66"/>
      <c r="C21" s="62" t="s">
        <v>45</v>
      </c>
      <c r="D21" s="63"/>
      <c r="E21" s="63"/>
      <c r="F21" s="50"/>
      <c r="G21" s="79"/>
      <c r="H21" s="79"/>
      <c r="I21" s="69" t="n">
        <f aca="false">ROUND(J21/12*(F21+G21+H21),0)</f>
        <v>0</v>
      </c>
      <c r="J21" s="53" t="n">
        <v>0</v>
      </c>
      <c r="K21" s="70" t="n">
        <v>0.374</v>
      </c>
      <c r="L21" s="70" t="n">
        <v>0.371</v>
      </c>
      <c r="M21" s="71" t="n">
        <f aca="false">SUM(L21)*1.03</f>
        <v>0.38213</v>
      </c>
      <c r="N21" s="71" t="n">
        <f aca="false">SUM(M21)*1.03</f>
        <v>0.3935939</v>
      </c>
      <c r="O21" s="71" t="n">
        <f aca="false">SUM(N21)*1.03</f>
        <v>0.405401717</v>
      </c>
      <c r="P21" s="71" t="n">
        <f aca="false">SUM(O21)*1.03</f>
        <v>0.41756376851</v>
      </c>
      <c r="Q21" s="71" t="n">
        <f aca="false">SUM(P21)*1.03</f>
        <v>0.4300906815653</v>
      </c>
      <c r="R21" s="77" t="s">
        <v>34</v>
      </c>
    </row>
    <row collapsed="false" customFormat="false" customHeight="false" hidden="false" ht="15.75" outlineLevel="0" r="22">
      <c r="A22" s="60" t="s">
        <v>25</v>
      </c>
      <c r="B22" s="80"/>
      <c r="C22" s="62" t="s">
        <v>46</v>
      </c>
      <c r="D22" s="63"/>
      <c r="E22" s="63"/>
      <c r="F22" s="81"/>
      <c r="G22" s="82"/>
      <c r="H22" s="83"/>
      <c r="I22" s="69" t="n">
        <f aca="false">ROUND(J22/12*(F22+G22+H22),0)</f>
        <v>0</v>
      </c>
      <c r="J22" s="53"/>
      <c r="K22" s="84" t="n">
        <v>0.1</v>
      </c>
      <c r="L22" s="84" t="n">
        <v>0.128</v>
      </c>
      <c r="M22" s="84" t="n">
        <f aca="false">L22*1.03</f>
        <v>0.13184</v>
      </c>
      <c r="N22" s="84" t="n">
        <f aca="false">M22*1.03</f>
        <v>0.1357952</v>
      </c>
      <c r="O22" s="84" t="n">
        <f aca="false">N22*1.03</f>
        <v>0.139869056</v>
      </c>
      <c r="P22" s="84" t="n">
        <f aca="false">O22*1.03</f>
        <v>0.14406512768</v>
      </c>
      <c r="Q22" s="84" t="n">
        <f aca="false">P22*1.03</f>
        <v>0.1483870815104</v>
      </c>
      <c r="R22" s="77" t="s">
        <v>47</v>
      </c>
    </row>
    <row collapsed="false" customFormat="false" customHeight="false" hidden="false" ht="15.75" outlineLevel="0" r="23">
      <c r="A23" s="60"/>
      <c r="B23" s="62" t="s">
        <v>48</v>
      </c>
      <c r="C23" s="62"/>
      <c r="D23" s="63"/>
      <c r="E23" s="63"/>
      <c r="F23" s="80"/>
      <c r="G23" s="82"/>
      <c r="H23" s="83"/>
      <c r="I23" s="69" t="n">
        <f aca="false">+I15+I17+I18+I19+I20+I21+I22</f>
        <v>23795</v>
      </c>
    </row>
    <row collapsed="false" customFormat="false" customHeight="false" hidden="false" ht="15.75" outlineLevel="0" r="24">
      <c r="A24" s="60" t="s">
        <v>49</v>
      </c>
      <c r="B24" s="62" t="s">
        <v>50</v>
      </c>
      <c r="C24" s="62"/>
      <c r="D24" s="85"/>
      <c r="E24" s="86"/>
      <c r="F24" s="83"/>
      <c r="G24" s="82"/>
      <c r="H24" s="83"/>
      <c r="I24" s="69" t="n">
        <f aca="false">SUM(I15*L15)+((I18+I21)*L17)+(I19*L19)+(I20*L20)+(I22*L22)+(I17*L18)</f>
        <v>7983.86</v>
      </c>
      <c r="K24" s="77"/>
    </row>
    <row collapsed="false" customFormat="false" customHeight="false" hidden="false" ht="15.75" outlineLevel="0" r="25">
      <c r="A25" s="87"/>
      <c r="B25" s="88" t="s">
        <v>51</v>
      </c>
      <c r="C25" s="88"/>
      <c r="D25" s="89"/>
      <c r="E25" s="89"/>
      <c r="F25" s="90"/>
      <c r="G25" s="90"/>
      <c r="H25" s="90"/>
      <c r="I25" s="69" t="n">
        <f aca="false">+I23+I24</f>
        <v>31778.86</v>
      </c>
    </row>
    <row collapsed="false" customFormat="false" customHeight="false" hidden="false" ht="15.75" outlineLevel="0" r="26">
      <c r="A26" s="10" t="s">
        <v>52</v>
      </c>
      <c r="B26" s="11" t="s">
        <v>53</v>
      </c>
      <c r="C26" s="11"/>
      <c r="D26" s="12"/>
      <c r="E26" s="12"/>
      <c r="F26" s="91"/>
      <c r="G26" s="92"/>
      <c r="H26" s="91"/>
      <c r="I26" s="93"/>
    </row>
    <row collapsed="false" customFormat="false" customHeight="false" hidden="false" ht="15.75" outlineLevel="0" r="27">
      <c r="A27" s="10"/>
      <c r="B27" s="94" t="s">
        <v>54</v>
      </c>
      <c r="C27" s="94"/>
      <c r="D27" s="94"/>
      <c r="E27" s="94"/>
      <c r="F27" s="94"/>
      <c r="G27" s="94"/>
      <c r="H27" s="94"/>
      <c r="I27" s="93"/>
    </row>
    <row collapsed="false" customFormat="false" customHeight="false" hidden="false" ht="15.75" outlineLevel="0" r="28">
      <c r="A28" s="10"/>
      <c r="B28" s="11"/>
      <c r="C28" s="11"/>
      <c r="D28" s="12"/>
      <c r="E28" s="12"/>
      <c r="F28" s="95"/>
      <c r="G28" s="95"/>
      <c r="H28" s="95"/>
      <c r="I28" s="93"/>
    </row>
    <row collapsed="false" customFormat="false" customHeight="false" hidden="false" ht="15.75" outlineLevel="0" r="29">
      <c r="A29" s="10"/>
      <c r="B29" s="11"/>
      <c r="C29" s="11"/>
      <c r="D29" s="96"/>
      <c r="E29" s="96"/>
      <c r="F29" s="95"/>
      <c r="G29" s="95"/>
      <c r="H29" s="95"/>
      <c r="I29" s="97"/>
    </row>
    <row collapsed="false" customFormat="false" customHeight="false" hidden="false" ht="15.75" outlineLevel="0" r="30">
      <c r="A30" s="39"/>
      <c r="B30" s="19" t="s">
        <v>55</v>
      </c>
      <c r="C30" s="19"/>
      <c r="D30" s="98"/>
      <c r="E30" s="99"/>
      <c r="F30" s="100"/>
      <c r="G30" s="100"/>
      <c r="H30" s="100"/>
      <c r="I30" s="69" t="n">
        <v>15000</v>
      </c>
      <c r="K30" s="101"/>
      <c r="L30" s="101"/>
      <c r="M30" s="101"/>
      <c r="N30" s="101"/>
      <c r="O30" s="101"/>
      <c r="P30" s="101"/>
      <c r="Q30" s="101"/>
    </row>
    <row collapsed="false" customFormat="false" customHeight="false" hidden="false" ht="15.75" outlineLevel="0" r="31">
      <c r="A31" s="87" t="s">
        <v>56</v>
      </c>
      <c r="B31" s="88" t="s">
        <v>57</v>
      </c>
      <c r="C31" s="88"/>
      <c r="D31" s="5"/>
      <c r="E31" s="102"/>
      <c r="F31" s="103"/>
      <c r="G31" s="103"/>
      <c r="H31" s="103"/>
      <c r="I31" s="69" t="n">
        <v>0</v>
      </c>
      <c r="K31" s="101"/>
      <c r="L31" s="101"/>
      <c r="M31" s="101"/>
      <c r="N31" s="101"/>
      <c r="O31" s="101"/>
      <c r="P31" s="101"/>
      <c r="Q31" s="101"/>
    </row>
    <row collapsed="false" customFormat="false" customHeight="false" hidden="false" ht="15.75" outlineLevel="0" r="32">
      <c r="A32" s="10"/>
      <c r="B32" s="13"/>
      <c r="C32" s="13"/>
      <c r="D32" s="40" t="s">
        <v>58</v>
      </c>
      <c r="E32" s="40"/>
      <c r="F32" s="100"/>
      <c r="G32" s="100"/>
      <c r="H32" s="100"/>
      <c r="I32" s="69" t="n">
        <v>0</v>
      </c>
      <c r="K32" s="101"/>
      <c r="L32" s="101"/>
      <c r="M32" s="101"/>
      <c r="N32" s="101"/>
      <c r="O32" s="101"/>
      <c r="P32" s="101"/>
      <c r="Q32" s="101"/>
    </row>
    <row collapsed="false" customFormat="false" customHeight="false" hidden="false" ht="15.75" outlineLevel="0" r="33">
      <c r="A33" s="10"/>
      <c r="B33" s="11"/>
      <c r="C33" s="11"/>
      <c r="E33" s="5"/>
      <c r="F33" s="100"/>
      <c r="G33" s="100"/>
      <c r="H33" s="100"/>
      <c r="I33" s="69" t="n">
        <f aca="false">SUM(I31:I32)</f>
        <v>0</v>
      </c>
      <c r="K33" s="101"/>
      <c r="L33" s="101"/>
      <c r="M33" s="101"/>
      <c r="N33" s="101"/>
      <c r="O33" s="101"/>
      <c r="P33" s="101"/>
      <c r="Q33" s="101"/>
    </row>
    <row collapsed="false" customFormat="false" customHeight="false" hidden="false" ht="15.75" outlineLevel="0" r="34">
      <c r="A34" s="10" t="s">
        <v>59</v>
      </c>
      <c r="B34" s="11" t="s">
        <v>60</v>
      </c>
      <c r="C34" s="11"/>
      <c r="D34" s="96"/>
      <c r="E34" s="104"/>
      <c r="F34" s="104"/>
      <c r="G34" s="104"/>
      <c r="H34" s="104"/>
      <c r="I34" s="93"/>
      <c r="K34" s="101"/>
      <c r="L34" s="101"/>
      <c r="M34" s="101"/>
      <c r="N34" s="101"/>
      <c r="O34" s="101"/>
      <c r="P34" s="101"/>
      <c r="Q34" s="101"/>
    </row>
    <row collapsed="false" customFormat="false" customHeight="false" hidden="false" ht="15.75" outlineLevel="0" r="35">
      <c r="A35" s="10"/>
      <c r="B35" s="105" t="n">
        <v>1</v>
      </c>
      <c r="C35" s="11" t="s">
        <v>61</v>
      </c>
      <c r="D35" s="12"/>
      <c r="E35" s="106"/>
      <c r="F35" s="91"/>
      <c r="G35" s="92"/>
      <c r="H35" s="91"/>
      <c r="I35" s="93"/>
    </row>
    <row collapsed="false" customFormat="false" customHeight="false" hidden="false" ht="15.75" outlineLevel="0" r="36">
      <c r="A36" s="10"/>
      <c r="B36" s="105" t="n">
        <v>2</v>
      </c>
      <c r="C36" s="11" t="s">
        <v>62</v>
      </c>
      <c r="D36" s="12"/>
      <c r="E36" s="107" t="n">
        <v>5000</v>
      </c>
      <c r="F36" s="91"/>
      <c r="G36" s="92"/>
      <c r="H36" s="91"/>
      <c r="I36" s="93"/>
    </row>
    <row collapsed="false" customFormat="false" customHeight="false" hidden="false" ht="15.75" outlineLevel="0" r="37">
      <c r="A37" s="10"/>
      <c r="B37" s="105" t="n">
        <v>3</v>
      </c>
      <c r="C37" s="11" t="s">
        <v>63</v>
      </c>
      <c r="D37" s="26"/>
      <c r="E37" s="107" t="n">
        <v>0</v>
      </c>
      <c r="F37" s="91"/>
      <c r="G37" s="92"/>
      <c r="H37" s="91"/>
      <c r="I37" s="93"/>
    </row>
    <row collapsed="false" customFormat="false" customHeight="false" hidden="false" ht="15.75" outlineLevel="0" r="38">
      <c r="A38" s="10"/>
      <c r="B38" s="105" t="n">
        <v>4</v>
      </c>
      <c r="C38" s="11" t="s">
        <v>64</v>
      </c>
      <c r="D38" s="26"/>
      <c r="E38" s="107" t="n">
        <v>0</v>
      </c>
      <c r="F38" s="91"/>
      <c r="G38" s="92"/>
      <c r="H38" s="91"/>
      <c r="I38" s="93"/>
    </row>
    <row collapsed="false" customFormat="false" customHeight="false" hidden="false" ht="15.75" outlineLevel="0" r="39">
      <c r="A39" s="10"/>
      <c r="B39" s="105"/>
      <c r="C39" s="11"/>
      <c r="D39" s="26"/>
      <c r="E39" s="108"/>
      <c r="F39" s="91"/>
      <c r="G39" s="92"/>
      <c r="H39" s="91"/>
      <c r="I39" s="97"/>
    </row>
    <row collapsed="false" customFormat="false" customHeight="false" hidden="false" ht="15.75" outlineLevel="0" r="40">
      <c r="A40" s="87"/>
      <c r="B40" s="88" t="s">
        <v>65</v>
      </c>
      <c r="C40" s="88"/>
      <c r="D40" s="102"/>
      <c r="E40" s="102"/>
      <c r="F40" s="90"/>
      <c r="G40" s="109"/>
      <c r="H40" s="90"/>
      <c r="I40" s="69" t="n">
        <v>5000</v>
      </c>
    </row>
    <row collapsed="false" customFormat="false" customHeight="false" hidden="false" ht="15.75" outlineLevel="0" r="41">
      <c r="A41" s="87" t="s">
        <v>66</v>
      </c>
      <c r="B41" s="88" t="s">
        <v>67</v>
      </c>
      <c r="C41" s="88"/>
      <c r="D41" s="102"/>
      <c r="E41" s="102"/>
      <c r="F41" s="90"/>
      <c r="G41" s="109"/>
      <c r="H41" s="90"/>
      <c r="I41" s="76"/>
    </row>
    <row collapsed="false" customFormat="false" customHeight="false" hidden="false" ht="15.75" outlineLevel="0" r="42">
      <c r="A42" s="87"/>
      <c r="B42" s="110" t="n">
        <v>1</v>
      </c>
      <c r="C42" s="88" t="s">
        <v>68</v>
      </c>
      <c r="D42" s="102"/>
      <c r="E42" s="102"/>
      <c r="F42" s="90"/>
      <c r="G42" s="109"/>
      <c r="H42" s="90"/>
      <c r="I42" s="69" t="n">
        <v>25000</v>
      </c>
    </row>
    <row collapsed="false" customFormat="false" customHeight="false" hidden="false" ht="15.75" outlineLevel="0" r="43">
      <c r="A43" s="87"/>
      <c r="B43" s="110" t="n">
        <v>2</v>
      </c>
      <c r="C43" s="88" t="s">
        <v>69</v>
      </c>
      <c r="D43" s="102"/>
      <c r="E43" s="102"/>
      <c r="F43" s="90"/>
      <c r="G43" s="109"/>
      <c r="H43" s="90"/>
      <c r="I43" s="69" t="n">
        <v>0</v>
      </c>
    </row>
    <row collapsed="false" customFormat="false" customHeight="true" hidden="false" ht="39.2" outlineLevel="0" r="44">
      <c r="A44" s="87"/>
      <c r="B44" s="110" t="n">
        <v>3</v>
      </c>
      <c r="C44" s="111" t="s">
        <v>70</v>
      </c>
      <c r="D44" s="111"/>
      <c r="E44" s="111"/>
      <c r="F44" s="111"/>
      <c r="G44" s="111"/>
      <c r="H44" s="111"/>
      <c r="I44" s="69" t="n">
        <v>0</v>
      </c>
    </row>
    <row collapsed="false" customFormat="false" customHeight="false" hidden="false" ht="15.75" outlineLevel="0" r="45">
      <c r="A45" s="87"/>
      <c r="B45" s="110" t="n">
        <v>4</v>
      </c>
      <c r="C45" s="88" t="s">
        <v>71</v>
      </c>
      <c r="D45" s="102"/>
      <c r="E45" s="102"/>
      <c r="F45" s="90"/>
      <c r="G45" s="109"/>
      <c r="H45" s="90"/>
      <c r="I45" s="112" t="n">
        <v>5000</v>
      </c>
    </row>
    <row collapsed="false" customFormat="false" customHeight="false" hidden="false" ht="15.75" outlineLevel="0" r="46">
      <c r="A46" s="87"/>
      <c r="B46" s="110" t="n">
        <v>5</v>
      </c>
      <c r="C46" s="88" t="s">
        <v>72</v>
      </c>
      <c r="D46" s="102"/>
      <c r="E46" s="113"/>
      <c r="F46" s="113"/>
      <c r="G46" s="113"/>
      <c r="H46" s="113"/>
      <c r="I46" s="69" t="n">
        <v>0</v>
      </c>
    </row>
    <row collapsed="false" customFormat="false" customHeight="false" hidden="false" ht="15.75" outlineLevel="0" r="47">
      <c r="A47" s="87"/>
      <c r="B47" s="110" t="n">
        <v>6</v>
      </c>
      <c r="C47" s="88" t="s">
        <v>64</v>
      </c>
      <c r="D47" s="102"/>
      <c r="E47" s="114" t="s">
        <v>73</v>
      </c>
      <c r="F47" s="90"/>
      <c r="G47" s="109"/>
      <c r="H47" s="90"/>
      <c r="I47" s="112" t="n">
        <v>0</v>
      </c>
    </row>
    <row collapsed="false" customFormat="false" customHeight="false" hidden="false" ht="15.75" outlineLevel="0" r="48">
      <c r="A48" s="87"/>
      <c r="B48" s="110" t="n">
        <v>7</v>
      </c>
      <c r="C48" s="88" t="s">
        <v>74</v>
      </c>
      <c r="D48" s="102"/>
      <c r="E48" s="114"/>
      <c r="F48" s="90"/>
      <c r="G48" s="109"/>
      <c r="H48" s="90"/>
      <c r="I48" s="115"/>
      <c r="K48" s="77"/>
    </row>
    <row collapsed="false" customFormat="false" customHeight="false" hidden="false" ht="15.75" outlineLevel="0" r="49">
      <c r="A49" s="87"/>
      <c r="B49" s="88"/>
      <c r="C49" s="88" t="s">
        <v>75</v>
      </c>
      <c r="D49" s="102"/>
      <c r="E49" s="102"/>
      <c r="F49" s="90"/>
      <c r="G49" s="109"/>
      <c r="H49" s="90"/>
      <c r="I49" s="115" t="n">
        <f aca="false">SUM(I42:I48)</f>
        <v>30000</v>
      </c>
    </row>
    <row collapsed="false" customFormat="false" customHeight="false" hidden="false" ht="15.75" outlineLevel="0" r="50">
      <c r="A50" s="87" t="s">
        <v>76</v>
      </c>
      <c r="B50" s="88" t="s">
        <v>77</v>
      </c>
      <c r="C50" s="88"/>
      <c r="D50" s="116"/>
      <c r="E50" s="116"/>
      <c r="F50" s="90"/>
      <c r="G50" s="109"/>
      <c r="H50" s="90"/>
      <c r="I50" s="117" t="n">
        <f aca="false">+I49+I40+I33+I30+I25</f>
        <v>81778.86</v>
      </c>
    </row>
    <row collapsed="false" customFormat="false" customHeight="false" hidden="false" ht="16.5" outlineLevel="0" r="51">
      <c r="A51" s="10" t="s">
        <v>78</v>
      </c>
      <c r="B51" s="11" t="s">
        <v>79</v>
      </c>
      <c r="C51" s="11"/>
      <c r="D51" s="96"/>
      <c r="E51" s="96"/>
      <c r="F51" s="91"/>
      <c r="G51" s="91"/>
      <c r="H51" s="91"/>
      <c r="I51" s="93"/>
    </row>
    <row collapsed="false" customFormat="false" customHeight="false" hidden="false" ht="16.5" outlineLevel="0" r="52">
      <c r="A52" s="10"/>
      <c r="B52" s="11"/>
      <c r="C52" s="11"/>
      <c r="D52" s="12"/>
      <c r="E52" s="118" t="n">
        <v>0.525</v>
      </c>
      <c r="F52" s="119" t="s">
        <v>80</v>
      </c>
      <c r="G52" s="91"/>
      <c r="H52" s="91"/>
      <c r="I52" s="120" t="n">
        <f aca="false">I50 - I47-I40 - I30</f>
        <v>61778.86</v>
      </c>
      <c r="J52" s="77" t="s">
        <v>81</v>
      </c>
    </row>
    <row collapsed="false" customFormat="false" customHeight="false" hidden="false" ht="15.75" outlineLevel="0" r="53">
      <c r="A53" s="10"/>
      <c r="B53" s="11" t="s">
        <v>82</v>
      </c>
      <c r="C53" s="11"/>
      <c r="D53" s="12"/>
      <c r="E53" s="12"/>
      <c r="F53" s="91"/>
      <c r="G53" s="91"/>
      <c r="H53" s="91"/>
      <c r="I53" s="117" t="n">
        <f aca="false">I52*$E52</f>
        <v>32433.9015</v>
      </c>
    </row>
    <row collapsed="false" customFormat="false" customHeight="false" hidden="false" ht="15.75" outlineLevel="0" r="54">
      <c r="A54" s="87" t="s">
        <v>83</v>
      </c>
      <c r="B54" s="88" t="s">
        <v>84</v>
      </c>
      <c r="C54" s="88"/>
      <c r="D54" s="116"/>
      <c r="E54" s="116"/>
      <c r="F54" s="90"/>
      <c r="G54" s="109"/>
      <c r="H54" s="90"/>
      <c r="I54" s="69" t="n">
        <f aca="false">I50+I53</f>
        <v>114212.7615</v>
      </c>
    </row>
    <row collapsed="false" customFormat="false" customHeight="false" hidden="false" ht="15.75" outlineLevel="0" r="55">
      <c r="A55" s="87" t="s">
        <v>85</v>
      </c>
      <c r="B55" s="88" t="s">
        <v>86</v>
      </c>
      <c r="C55" s="88"/>
      <c r="D55" s="116"/>
      <c r="E55" s="116"/>
      <c r="F55" s="90"/>
      <c r="G55" s="109"/>
      <c r="H55" s="90"/>
      <c r="I55" s="115"/>
    </row>
    <row collapsed="false" customFormat="false" customHeight="false" hidden="false" ht="15.75" outlineLevel="0" r="56">
      <c r="A56" s="87" t="s">
        <v>87</v>
      </c>
      <c r="B56" s="88" t="s">
        <v>88</v>
      </c>
      <c r="C56" s="88"/>
      <c r="D56" s="116"/>
      <c r="E56" s="116"/>
      <c r="F56" s="90"/>
      <c r="G56" s="109"/>
      <c r="H56" s="90"/>
      <c r="I56" s="121"/>
    </row>
    <row collapsed="false" customFormat="false" customHeight="false" hidden="false" ht="16.5" outlineLevel="0" r="57">
      <c r="A57" s="87" t="s">
        <v>89</v>
      </c>
      <c r="B57" s="88" t="s">
        <v>90</v>
      </c>
      <c r="C57" s="88"/>
      <c r="D57" s="116"/>
      <c r="E57" s="116"/>
      <c r="F57" s="90"/>
      <c r="G57" s="90"/>
      <c r="H57" s="8"/>
      <c r="I57" s="122"/>
    </row>
    <row collapsed="false" customFormat="false" customHeight="false" hidden="false" ht="12.75" outlineLevel="0" r="58">
      <c r="A58" s="123" t="s">
        <v>91</v>
      </c>
      <c r="B58" s="19"/>
      <c r="C58" s="19"/>
      <c r="D58" s="98"/>
      <c r="E58" s="124"/>
      <c r="F58" s="125"/>
      <c r="G58" s="125"/>
      <c r="H58" s="126"/>
      <c r="I58" s="127"/>
      <c r="J58" s="127"/>
      <c r="K58" s="19"/>
      <c r="L58" s="19"/>
      <c r="M58" s="19"/>
      <c r="N58" s="128"/>
    </row>
    <row collapsed="false" customFormat="false" customHeight="false" hidden="false" ht="39" outlineLevel="0" r="61">
      <c r="I61" s="129" t="s">
        <v>92</v>
      </c>
      <c r="J61" s="130" t="s">
        <v>93</v>
      </c>
      <c r="K61" s="130" t="s">
        <v>94</v>
      </c>
      <c r="L61" s="131" t="s">
        <v>95</v>
      </c>
      <c r="M61" s="130" t="s">
        <v>96</v>
      </c>
      <c r="N61" s="130" t="s">
        <v>97</v>
      </c>
      <c r="O61" s="132" t="s">
        <v>98</v>
      </c>
      <c r="P61" s="132" t="s">
        <v>99</v>
      </c>
      <c r="Q61" s="132" t="s">
        <v>100</v>
      </c>
    </row>
    <row collapsed="false" customFormat="false" customHeight="false" hidden="false" ht="39" outlineLevel="0" r="62">
      <c r="I62" s="133" t="s">
        <v>101</v>
      </c>
      <c r="J62" s="134" t="s">
        <v>102</v>
      </c>
      <c r="K62" s="135" t="n">
        <v>13792</v>
      </c>
      <c r="L62" s="135" t="n">
        <f aca="false">SUM(K62)*1.08</f>
        <v>14895.36</v>
      </c>
      <c r="M62" s="135" t="n">
        <f aca="false">SUM(L62)*1.08</f>
        <v>16086.9888</v>
      </c>
      <c r="N62" s="135" t="n">
        <f aca="false">SUM(M62)*1.08</f>
        <v>17373.947904</v>
      </c>
      <c r="O62" s="136" t="n">
        <f aca="false">SUM(N62)*1.08</f>
        <v>18763.86373632</v>
      </c>
      <c r="P62" s="136" t="n">
        <f aca="false">SUM(O62)*1.08</f>
        <v>20264.9728352256</v>
      </c>
      <c r="Q62" s="136" t="n">
        <f aca="false">SUM(P62)*1.08</f>
        <v>21886.1706620437</v>
      </c>
    </row>
    <row collapsed="false" customFormat="false" customHeight="false" hidden="false" ht="38.25" outlineLevel="0" r="63">
      <c r="I63" s="137" t="s">
        <v>101</v>
      </c>
      <c r="J63" s="138" t="s">
        <v>103</v>
      </c>
      <c r="K63" s="139" t="n">
        <v>897</v>
      </c>
      <c r="L63" s="139" t="n">
        <f aca="false">SUM(K63)*1.08</f>
        <v>968.76</v>
      </c>
      <c r="M63" s="139" t="n">
        <f aca="false">SUM(L63)*1.08</f>
        <v>1046.2608</v>
      </c>
      <c r="N63" s="139" t="n">
        <f aca="false">SUM(M63)*1.08</f>
        <v>1129.961664</v>
      </c>
      <c r="O63" s="140" t="n">
        <f aca="false">SUM(N63)*1.08</f>
        <v>1220.35859712</v>
      </c>
      <c r="P63" s="140" t="n">
        <f aca="false">SUM(O63)*1.08</f>
        <v>1317.9872848896</v>
      </c>
      <c r="Q63" s="140" t="n">
        <f aca="false">SUM(P63)*1.08</f>
        <v>1423.42626768077</v>
      </c>
    </row>
  </sheetData>
  <mergeCells count="11">
    <mergeCell ref="A3:F3"/>
    <mergeCell ref="A5:F5"/>
    <mergeCell ref="C9:E9"/>
    <mergeCell ref="C10:E10"/>
    <mergeCell ref="C11:E11"/>
    <mergeCell ref="B12:E12"/>
    <mergeCell ref="B13:E13"/>
    <mergeCell ref="B27:H27"/>
    <mergeCell ref="E34:H34"/>
    <mergeCell ref="C44:H44"/>
    <mergeCell ref="E46:H46"/>
  </mergeCells>
  <printOptions headings="false" gridLines="false" gridLinesSet="true" horizontalCentered="false" verticalCentered="false"/>
  <pageMargins left="0.770138888888889" right="0.309722222222222" top="0.4" bottom="0.4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3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80" zoomScaleNormal="80" zoomScalePageLayoutView="100">
      <selection activeCell="C28" activeCellId="0" pane="topLeft" sqref="C28"/>
    </sheetView>
  </sheetViews>
  <sheetFormatPr defaultRowHeight="12.75"/>
  <cols>
    <col collapsed="false" hidden="false" max="2" min="1" style="0" width="8.85714285714286"/>
    <col collapsed="false" hidden="false" max="3" min="3" style="0" width="11.2857142857143"/>
    <col collapsed="false" hidden="false" max="1025" min="4" style="0" width="8.85714285714286"/>
  </cols>
  <sheetData>
    <row collapsed="false" customFormat="false" customHeight="false" hidden="false" ht="12.75" outlineLevel="0" r="2">
      <c r="A2" s="141" t="s">
        <v>104</v>
      </c>
      <c r="B2" s="141"/>
    </row>
    <row collapsed="false" customFormat="false" customHeight="false" hidden="false" ht="12.75" outlineLevel="0" r="4">
      <c r="A4" s="142" t="s">
        <v>105</v>
      </c>
      <c r="B4" s="142"/>
    </row>
    <row collapsed="false" customFormat="false" customHeight="false" hidden="false" ht="12.75" outlineLevel="0" r="5">
      <c r="A5" s="142"/>
      <c r="B5" s="142"/>
    </row>
    <row collapsed="false" customFormat="false" customHeight="false" hidden="false" ht="12.75" outlineLevel="0" r="8">
      <c r="A8" s="142" t="s">
        <v>106</v>
      </c>
    </row>
    <row collapsed="false" customFormat="false" customHeight="false" hidden="false" ht="12.75" outlineLevel="0" r="10">
      <c r="A10" s="142" t="s">
        <v>107</v>
      </c>
      <c r="B10" s="142"/>
    </row>
    <row collapsed="false" customFormat="false" customHeight="false" hidden="false" ht="12.75" outlineLevel="0" r="13">
      <c r="A13" s="0" t="s">
        <v>108</v>
      </c>
    </row>
    <row collapsed="false" customFormat="false" customHeight="false" hidden="false" ht="12.75" outlineLevel="0" r="17">
      <c r="A17" s="142" t="s">
        <v>109</v>
      </c>
      <c r="B17" s="142"/>
    </row>
    <row collapsed="false" customFormat="false" customHeight="false" hidden="false" ht="12.75" outlineLevel="0" r="22">
      <c r="A22" s="142" t="s">
        <v>110</v>
      </c>
      <c r="B22" s="142"/>
    </row>
    <row collapsed="false" customFormat="false" customHeight="false" hidden="false" ht="12.75" outlineLevel="0" r="26">
      <c r="A26" s="142" t="s">
        <v>111</v>
      </c>
      <c r="B26" s="142"/>
    </row>
    <row collapsed="false" customFormat="false" customHeight="false" hidden="false" ht="12.75" outlineLevel="0" r="27">
      <c r="A27" s="142"/>
      <c r="B27" s="142"/>
    </row>
    <row collapsed="false" customFormat="false" customHeight="false" hidden="false" ht="12.75" outlineLevel="0" r="28">
      <c r="A28" s="142" t="s">
        <v>112</v>
      </c>
      <c r="B28" s="142"/>
    </row>
    <row collapsed="false" customFormat="false" customHeight="false" hidden="false" ht="12.75" outlineLevel="0" r="31">
      <c r="A31" s="142" t="s">
        <v>113</v>
      </c>
      <c r="B31" s="142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2002-10-04T23:12:38.00Z</dcterms:created>
  <dc:creator>Asta Caltagirone</dc:creator>
  <cp:lastModifiedBy>Kurt Leinenweber</cp:lastModifiedBy>
  <cp:lastPrinted>2010-09-13T14:43:49.00Z</cp:lastPrinted>
  <dcterms:modified xsi:type="dcterms:W3CDTF">2014-12-11T23:42:12.00Z</dcterms:modified>
  <cp:revision>0</cp:revision>
</cp:coreProperties>
</file>