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120" windowWidth="24800" windowHeight="13200" tabRatio="742" activeTab="8"/>
  </bookViews>
  <sheets>
    <sheet name="App.2a - 6BMB 2016-3" sheetId="1" r:id="rId1"/>
    <sheet name="App.2b - 6BMB 2017-1" sheetId="2" r:id="rId2"/>
    <sheet name="App.2c - 6BMB 2017-2" sheetId="3" r:id="rId3"/>
    <sheet name="App.2d - 6BMB Prop." sheetId="15" r:id="rId4"/>
    <sheet name="App.2e - 6BMB Funding" sheetId="8" r:id="rId5"/>
    <sheet name="App.2f - 6BMB Stats" sheetId="6" r:id="rId6"/>
    <sheet name="App.2g - XPD-D Prop." sheetId="10" r:id="rId7"/>
    <sheet name="App.3a - 6BMB Sched" sheetId="14" r:id="rId8"/>
    <sheet name="App.3b - 6BMB 2017-3" sheetId="13" r:id="rId9"/>
    <sheet name="App.3e - XPD-D Sched" sheetId="9" r:id="rId10"/>
    <sheet name="App.4a - 6BMB Users" sheetId="11" r:id="rId11"/>
    <sheet name="App.4b - XPD-D Users" sheetId="12" r:id="rId12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4" l="1"/>
  <c r="H75" i="14"/>
  <c r="I75" i="14"/>
  <c r="J75" i="14"/>
  <c r="K75" i="14"/>
  <c r="L75" i="14"/>
  <c r="M75" i="14"/>
  <c r="N75" i="14"/>
  <c r="O75" i="14"/>
  <c r="G77" i="14"/>
  <c r="O77" i="14"/>
  <c r="H18" i="9"/>
  <c r="I18" i="9"/>
  <c r="J18" i="9"/>
  <c r="K18" i="9"/>
  <c r="L18" i="9"/>
  <c r="M18" i="9"/>
  <c r="N18" i="9"/>
  <c r="H20" i="9"/>
  <c r="M20" i="9"/>
  <c r="L20" i="9"/>
  <c r="N77" i="14"/>
  <c r="H77" i="14"/>
  <c r="M77" i="14"/>
  <c r="L77" i="14"/>
  <c r="K77" i="14"/>
  <c r="J77" i="14"/>
  <c r="I77" i="14"/>
  <c r="I20" i="9"/>
  <c r="K20" i="9"/>
  <c r="N20" i="9"/>
  <c r="J20" i="9"/>
  <c r="L21" i="2"/>
  <c r="M21" i="2"/>
  <c r="N21" i="2"/>
  <c r="O21" i="2"/>
  <c r="E7" i="8"/>
  <c r="G4" i="8"/>
  <c r="G5" i="8"/>
  <c r="G6" i="8"/>
  <c r="G7" i="8"/>
  <c r="E8" i="8"/>
  <c r="E17" i="8"/>
  <c r="G14" i="8"/>
  <c r="G15" i="8"/>
  <c r="G16" i="8"/>
  <c r="G17" i="8"/>
  <c r="E18" i="8"/>
  <c r="C7" i="6"/>
  <c r="D7" i="6"/>
  <c r="B7" i="6"/>
  <c r="D21" i="2"/>
  <c r="E21" i="2"/>
  <c r="C21" i="2"/>
  <c r="H21" i="2"/>
  <c r="K21" i="2"/>
  <c r="G21" i="2"/>
  <c r="C28" i="3"/>
  <c r="L22" i="1"/>
  <c r="M22" i="1"/>
  <c r="N22" i="1"/>
  <c r="O22" i="1"/>
  <c r="C17" i="8"/>
  <c r="C18" i="8"/>
  <c r="D17" i="8"/>
  <c r="D18" i="8"/>
  <c r="F17" i="8"/>
  <c r="F18" i="8"/>
  <c r="G18" i="8"/>
  <c r="B17" i="8"/>
  <c r="B18" i="8"/>
  <c r="C7" i="8"/>
  <c r="C8" i="8"/>
  <c r="D7" i="8"/>
  <c r="D8" i="8"/>
  <c r="F7" i="8"/>
  <c r="F8" i="8"/>
  <c r="G8" i="8"/>
  <c r="B7" i="8"/>
  <c r="B8" i="8"/>
  <c r="J15" i="6"/>
  <c r="J14" i="6"/>
  <c r="I15" i="6"/>
  <c r="I14" i="6"/>
  <c r="H15" i="6"/>
  <c r="H14" i="6"/>
  <c r="G28" i="2"/>
  <c r="K24" i="6"/>
  <c r="K18" i="6"/>
  <c r="L24" i="6"/>
  <c r="K25" i="6"/>
  <c r="L25" i="6"/>
  <c r="K26" i="6"/>
  <c r="L26" i="6"/>
  <c r="K27" i="6"/>
  <c r="L27" i="6"/>
  <c r="K28" i="6"/>
  <c r="L28" i="6"/>
  <c r="K23" i="6"/>
  <c r="L23" i="6"/>
  <c r="K19" i="6"/>
  <c r="K17" i="6"/>
  <c r="L19" i="6"/>
  <c r="K20" i="6"/>
  <c r="L20" i="6"/>
  <c r="K21" i="6"/>
  <c r="L21" i="6"/>
  <c r="K22" i="6"/>
  <c r="L22" i="6"/>
  <c r="L18" i="6"/>
  <c r="K7" i="6"/>
  <c r="K13" i="6"/>
  <c r="L7" i="6"/>
  <c r="K8" i="6"/>
  <c r="L8" i="6"/>
  <c r="K9" i="6"/>
  <c r="L9" i="6"/>
  <c r="K5" i="6"/>
  <c r="L5" i="6"/>
  <c r="E7" i="6"/>
  <c r="E5" i="6"/>
  <c r="E6" i="6"/>
  <c r="E4" i="6"/>
  <c r="K15" i="6"/>
  <c r="K14" i="6"/>
  <c r="K11" i="6"/>
  <c r="K12" i="6"/>
  <c r="K6" i="6"/>
  <c r="K4" i="6"/>
  <c r="C33" i="1"/>
  <c r="H53" i="3"/>
  <c r="H52" i="3"/>
  <c r="H51" i="3"/>
  <c r="H50" i="3"/>
  <c r="H49" i="3"/>
  <c r="H48" i="3"/>
  <c r="H47" i="3"/>
  <c r="H46" i="3"/>
  <c r="H45" i="3"/>
  <c r="H44" i="3"/>
  <c r="H43" i="3"/>
  <c r="G40" i="3"/>
  <c r="G39" i="3"/>
  <c r="H34" i="3"/>
  <c r="H33" i="3"/>
  <c r="H32" i="3"/>
  <c r="H30" i="3"/>
  <c r="C29" i="3"/>
  <c r="K21" i="3"/>
  <c r="K25" i="3"/>
  <c r="O21" i="3"/>
  <c r="M21" i="3"/>
  <c r="L21" i="3"/>
  <c r="H21" i="3"/>
  <c r="G21" i="3"/>
  <c r="E21" i="3"/>
  <c r="D21" i="3"/>
  <c r="C21" i="3"/>
  <c r="H50" i="2"/>
  <c r="H49" i="2"/>
  <c r="H48" i="2"/>
  <c r="H47" i="2"/>
  <c r="H46" i="2"/>
  <c r="H45" i="2"/>
  <c r="H44" i="2"/>
  <c r="H43" i="2"/>
  <c r="H42" i="2"/>
  <c r="H41" i="2"/>
  <c r="H40" i="2"/>
  <c r="G37" i="2"/>
  <c r="G36" i="2"/>
  <c r="H31" i="2"/>
  <c r="H30" i="2"/>
  <c r="H29" i="2"/>
  <c r="H27" i="2"/>
  <c r="C29" i="2"/>
  <c r="C28" i="2"/>
  <c r="H54" i="1"/>
  <c r="H53" i="1"/>
  <c r="H52" i="1"/>
  <c r="H51" i="1"/>
  <c r="H50" i="1"/>
  <c r="H49" i="1"/>
  <c r="H48" i="1"/>
  <c r="H47" i="1"/>
  <c r="H46" i="1"/>
  <c r="H45" i="1"/>
  <c r="H44" i="1"/>
  <c r="G41" i="1"/>
  <c r="G40" i="1"/>
  <c r="H35" i="1"/>
  <c r="H34" i="1"/>
  <c r="H33" i="1"/>
  <c r="C32" i="1"/>
  <c r="H31" i="1"/>
  <c r="K22" i="1"/>
  <c r="H22" i="1"/>
  <c r="G22" i="1"/>
  <c r="E22" i="1"/>
  <c r="D22" i="1"/>
  <c r="C22" i="1"/>
</calcChain>
</file>

<file path=xl/sharedStrings.xml><?xml version="1.0" encoding="utf-8"?>
<sst xmlns="http://schemas.openxmlformats.org/spreadsheetml/2006/main" count="1178" uniqueCount="375">
  <si>
    <t>GUP #</t>
  </si>
  <si>
    <t>PI Name</t>
  </si>
  <si>
    <t>Shifts Req.</t>
  </si>
  <si>
    <t>Min. Req.</t>
  </si>
  <si>
    <t>Shifts Ass.</t>
  </si>
  <si>
    <t>Beam Time</t>
  </si>
  <si>
    <t>Shifts used</t>
  </si>
  <si>
    <t>Earth Science</t>
  </si>
  <si>
    <t>Country</t>
  </si>
  <si>
    <t>Founding Source</t>
  </si>
  <si>
    <t>NSF-EAR</t>
  </si>
  <si>
    <t>NSF-other</t>
  </si>
  <si>
    <t>Foreign</t>
  </si>
  <si>
    <t>Matthew Whitaker</t>
  </si>
  <si>
    <t>USA</t>
  </si>
  <si>
    <t>NSF / COMPRES</t>
  </si>
  <si>
    <t>Donald Weidner</t>
  </si>
  <si>
    <t>NSF</t>
  </si>
  <si>
    <t>Li Li</t>
  </si>
  <si>
    <t>Paul Raterron</t>
  </si>
  <si>
    <t>USA/France</t>
  </si>
  <si>
    <t>NSF / CNRS (France)</t>
  </si>
  <si>
    <t>Pamela Burnley</t>
  </si>
  <si>
    <t>Liping Wang</t>
  </si>
  <si>
    <t>DOE/NNSA</t>
  </si>
  <si>
    <t>China</t>
  </si>
  <si>
    <t>Jennifer Girard</t>
  </si>
  <si>
    <t xml:space="preserve">Note: </t>
  </si>
  <si>
    <t>GU = APS Allocated; CU = COMPRES Allocated; 1 shift = 8 hours</t>
  </si>
  <si>
    <t>APS Operation Statistics</t>
  </si>
  <si>
    <t>6BM-B STATISTICS</t>
  </si>
  <si>
    <t>Total shifts in cycle</t>
  </si>
  <si>
    <t>Total Sched. Operations Shifts</t>
  </si>
  <si>
    <t>B Station shifts</t>
  </si>
  <si>
    <t>Total GU Shifts</t>
  </si>
  <si>
    <t>A Station shifts</t>
  </si>
  <si>
    <t>Total CU Shifts</t>
  </si>
  <si>
    <t>B Sation ratio (%)</t>
  </si>
  <si>
    <t>Beamline Development Time</t>
  </si>
  <si>
    <t>Beamline Staff Time</t>
  </si>
  <si>
    <t>COMPRES Ass. User Time</t>
  </si>
  <si>
    <t>Total Shifts Requested</t>
  </si>
  <si>
    <t>Minimum Shifts Requested</t>
  </si>
  <si>
    <t>6BM-B Operations Shifts</t>
  </si>
  <si>
    <t>Subscription Rate</t>
  </si>
  <si>
    <t>Minimum Subscription Rate</t>
  </si>
  <si>
    <t>Total Number of Proposals</t>
  </si>
  <si>
    <t>Proposals Granted Time</t>
  </si>
  <si>
    <t>Proposals GU Assigned</t>
  </si>
  <si>
    <t>Proposals CU Assigned</t>
  </si>
  <si>
    <t>Earth Science Proposals</t>
  </si>
  <si>
    <t>Non-Earth Science Proposals</t>
  </si>
  <si>
    <t>Earth Sci. Proposals Granted</t>
  </si>
  <si>
    <t>Earth Sci. GU Granted</t>
  </si>
  <si>
    <t>Earth Sci. CU Granted</t>
  </si>
  <si>
    <t>Non-Earth Sci. Props Granted</t>
  </si>
  <si>
    <t>Non-Earth Sci. GU Granted</t>
  </si>
  <si>
    <t>Non-Earth Sci. CU Granted</t>
  </si>
  <si>
    <t>David Kohlstedt</t>
  </si>
  <si>
    <t>DOE/NSF</t>
  </si>
  <si>
    <t>Cecilia Cheung</t>
  </si>
  <si>
    <t>03/24(8:00)-03/27(8:00)</t>
  </si>
  <si>
    <t>UK</t>
  </si>
  <si>
    <t>Simon Hunt</t>
  </si>
  <si>
    <t>Operation Statistics</t>
  </si>
  <si>
    <t>GU = APS Allocated</t>
  </si>
  <si>
    <t>CU = COMPRES Allocated</t>
  </si>
  <si>
    <t>Leif Tokle</t>
  </si>
  <si>
    <t>06/08(8:00)-06/10(8:00)</t>
  </si>
  <si>
    <t>NSF / Foreign</t>
  </si>
  <si>
    <t>Beamline Staff Setup Time</t>
  </si>
  <si>
    <t>B Sation ratio</t>
  </si>
  <si>
    <t>Institution</t>
  </si>
  <si>
    <t>Position</t>
  </si>
  <si>
    <t xml:space="preserve">Funding </t>
  </si>
  <si>
    <t>Name</t>
  </si>
  <si>
    <t>Caleb Holyoke</t>
  </si>
  <si>
    <t>Richard Triplett</t>
  </si>
  <si>
    <t>Shun-ichiro Karato</t>
  </si>
  <si>
    <t>Peng Sun</t>
  </si>
  <si>
    <t>Andrew Thomson</t>
  </si>
  <si>
    <t>Isra Ezad</t>
  </si>
  <si>
    <t>Noriyoshi Tsujino</t>
  </si>
  <si>
    <t>Moe Sakurai</t>
  </si>
  <si>
    <t>Awar Mohiuddin</t>
  </si>
  <si>
    <t>See Nga Cecilia Cheung</t>
  </si>
  <si>
    <t>Shirin Kaboli</t>
  </si>
  <si>
    <t>University of Minnesota</t>
  </si>
  <si>
    <t>Post-doc</t>
  </si>
  <si>
    <t>Graduate Student</t>
  </si>
  <si>
    <t>Faculty</t>
  </si>
  <si>
    <t>University College of London</t>
  </si>
  <si>
    <t>Martha Pamato</t>
  </si>
  <si>
    <t>Gradauate Student</t>
  </si>
  <si>
    <t>Stony Brook University</t>
  </si>
  <si>
    <t>University of Wisconsin at Madison</t>
  </si>
  <si>
    <t>Staff</t>
  </si>
  <si>
    <t>Brown University</t>
  </si>
  <si>
    <t>Akron University</t>
  </si>
  <si>
    <t>Yale University</t>
  </si>
  <si>
    <t xml:space="preserve">Graduate Student </t>
  </si>
  <si>
    <t>Tokyo Institute of Technology</t>
  </si>
  <si>
    <t>University of Neveda at Las Vegas</t>
  </si>
  <si>
    <t>Haiyan Chen</t>
  </si>
  <si>
    <t>NSF/University</t>
  </si>
  <si>
    <t>NSF/COMPRES</t>
  </si>
  <si>
    <t>NSF/Foreign</t>
  </si>
  <si>
    <t>APS shifts in cycle</t>
  </si>
  <si>
    <t>Richard Roland</t>
  </si>
  <si>
    <t>Nolan Regis</t>
  </si>
  <si>
    <t>NSF/NNSA</t>
  </si>
  <si>
    <t>3-Cycle Total / Average</t>
  </si>
  <si>
    <t>Cycle</t>
  </si>
  <si>
    <t>Total</t>
  </si>
  <si>
    <t>% Total</t>
  </si>
  <si>
    <t>6BM-B Funding Statistics - Total</t>
  </si>
  <si>
    <t>6BM-B Funding Statistics - Granted Proposal Only</t>
  </si>
  <si>
    <t>Eric Quackenbush</t>
  </si>
  <si>
    <t>Undergraduate stident</t>
  </si>
  <si>
    <t>2016-3</t>
  </si>
  <si>
    <t>2017-1</t>
  </si>
  <si>
    <t>2017-2</t>
  </si>
  <si>
    <t>10/06(8:00)-10/10(8:00)</t>
  </si>
  <si>
    <t>10/11(8:00)-10/13(8:00)</t>
  </si>
  <si>
    <t>10/13(8:00)-10/15(8:00)</t>
  </si>
  <si>
    <t>10/15(8:00)-10/17(8:00)</t>
  </si>
  <si>
    <t>10/18(8:00)-10/19(8:00)</t>
  </si>
  <si>
    <t>10/19(8:00)-10/21(8:00)</t>
  </si>
  <si>
    <t>10/21(8:00)-10/24(8:00)</t>
  </si>
  <si>
    <t>10/25(8:00)-10/28(8:00)</t>
  </si>
  <si>
    <t>10/28(8:00)-10/31(8:00)</t>
  </si>
  <si>
    <t>11/02(8:00)-11/05(8:00)</t>
  </si>
  <si>
    <t>11/05(8:00)-11/07(8:00)</t>
  </si>
  <si>
    <t>11/09(8:00)-11/14(8:00)</t>
  </si>
  <si>
    <t>Melinda Rucks</t>
  </si>
  <si>
    <t>Shun-ichiro karato</t>
  </si>
  <si>
    <t>Pei Wang</t>
  </si>
  <si>
    <t>02/02(8:00)-02/04(8:00)</t>
  </si>
  <si>
    <t>02/04(8:00)-02/06(8:00)</t>
  </si>
  <si>
    <t>02/07(8:00)-02/10(8:00)</t>
  </si>
  <si>
    <t>02/10(8:00)-02/13(8:00)</t>
  </si>
  <si>
    <t>02/14(8:00)-02/17(8:00)</t>
  </si>
  <si>
    <t>02/17(8:00)-02/19(8:00)</t>
  </si>
  <si>
    <t>02/1(8:00)-02/23(8:00)</t>
  </si>
  <si>
    <t>02/23(8:00)-02/25(8:00)</t>
  </si>
  <si>
    <t>02/25(8:00)-02/27(8:00)</t>
  </si>
  <si>
    <t>03/17(8:00)-03/20(8:00)</t>
  </si>
  <si>
    <t>03/21(8:00)-03/24(8:00)</t>
  </si>
  <si>
    <t>03/29(8:00)-04/03(8:00)</t>
  </si>
  <si>
    <t>6BM-B 2017-1 Cycle Schedule</t>
  </si>
  <si>
    <t>Lars Hansen</t>
  </si>
  <si>
    <t>NERC(UK)</t>
  </si>
  <si>
    <t>NASA/ NESSF, RIS4E</t>
  </si>
  <si>
    <t>NASA</t>
  </si>
  <si>
    <t>6BM-B 2017-2 Cycle Schedule</t>
  </si>
  <si>
    <t>Burnley</t>
  </si>
  <si>
    <t>James</t>
  </si>
  <si>
    <t>Cheung</t>
  </si>
  <si>
    <t>Zhang</t>
  </si>
  <si>
    <t>06/02(8:00)-06/05(8:00)</t>
  </si>
  <si>
    <t>06/06(8:00)-06/08(8:00)</t>
  </si>
  <si>
    <t>06/10(8:00)-06/14(8:00)</t>
  </si>
  <si>
    <t>06/14(8:00)-06/17(8:00)</t>
  </si>
  <si>
    <t>06/17(8:00)-06/19(8:00)</t>
  </si>
  <si>
    <t>06/20(8:00)-06/21(8:00)</t>
  </si>
  <si>
    <t>06/21(8:00)-06/23(8:00)</t>
  </si>
  <si>
    <t>06/23(8:00)-06/26(8:00)</t>
  </si>
  <si>
    <t>07/25(8:00)-07/26(8:00)</t>
  </si>
  <si>
    <t>07/26(8:00)-07/31(8:00)</t>
  </si>
  <si>
    <t>08/02(8:00)-07/07(8:00)</t>
  </si>
  <si>
    <t>Due to APS administrative shutdown, GUP#46895 lost 2 shifts, GUP#53823 lost 8 shifts, and GUP#52991 gained 2 shifts. The available shifts was down from 108 to 100.</t>
  </si>
  <si>
    <t>(108 originally)</t>
  </si>
  <si>
    <t>2016-3 cycle</t>
  </si>
  <si>
    <t>NSF/DOE/NNSA</t>
  </si>
  <si>
    <t>Joseph Millard</t>
  </si>
  <si>
    <t>University of Akron</t>
  </si>
  <si>
    <t>Caleb McDaniel</t>
  </si>
  <si>
    <t>Andreas Kronenburg</t>
  </si>
  <si>
    <t>Texas A&amp;M University</t>
  </si>
  <si>
    <t>William Duram</t>
  </si>
  <si>
    <t>Masschusetts Institute of Technology</t>
  </si>
  <si>
    <t>Oxford University</t>
  </si>
  <si>
    <t>Kathryn Kumamoto</t>
  </si>
  <si>
    <t>Standford University</t>
  </si>
  <si>
    <t>David Goldsby</t>
  </si>
  <si>
    <t>University of Pennsylvania</t>
  </si>
  <si>
    <t>Christopher Thom</t>
  </si>
  <si>
    <t>Cole, Blasko</t>
  </si>
  <si>
    <t>Undergraduate student</t>
  </si>
  <si>
    <t>Nick, Jackson</t>
  </si>
  <si>
    <t>James Hirth</t>
  </si>
  <si>
    <t>Dawn Reynoso</t>
  </si>
  <si>
    <t>Genevieve Kidman</t>
  </si>
  <si>
    <t>Graduate student</t>
  </si>
  <si>
    <t>David Wallis</t>
  </si>
  <si>
    <t>6BM-B Users from October 2016 to September 2017</t>
  </si>
  <si>
    <t xml:space="preserve">APS warned late start, but ended up start on time. First user group got extra beamtime as a result. </t>
  </si>
  <si>
    <t>Undergraduate</t>
  </si>
  <si>
    <t>Gradaute student</t>
  </si>
  <si>
    <t>Graduate students =</t>
  </si>
  <si>
    <t>Unique users =</t>
  </si>
  <si>
    <t>6BM-B 2016-3 Cycle Schedule</t>
  </si>
  <si>
    <t>6BM-B 2016-3 Cycle User Funding</t>
  </si>
  <si>
    <t>6BM-B 2017-1 Cycle User Funding</t>
  </si>
  <si>
    <t>6BM-B 2017-2 Cycle User Funding</t>
  </si>
  <si>
    <t>XPD-D Schedule 2017-1</t>
  </si>
  <si>
    <t>Form #</t>
  </si>
  <si>
    <t># days</t>
  </si>
  <si>
    <t>Type</t>
  </si>
  <si>
    <t>Beam time</t>
  </si>
  <si>
    <t>Funding Source</t>
  </si>
  <si>
    <t>NSF-Material Science</t>
  </si>
  <si>
    <t>NSF-CEF</t>
  </si>
  <si>
    <t xml:space="preserve">DOE </t>
  </si>
  <si>
    <t>DOD</t>
  </si>
  <si>
    <t>NSERC-Canada</t>
  </si>
  <si>
    <t>NSF-China</t>
  </si>
  <si>
    <t>Dooryhee/Whitaker</t>
  </si>
  <si>
    <t>Technical Comm.</t>
  </si>
  <si>
    <t>04/12(08:00)-04/14(08:00)</t>
  </si>
  <si>
    <t>DOE/NSLS-II</t>
  </si>
  <si>
    <t>XPD-D Schedule 2017-2</t>
  </si>
  <si>
    <t>05/22(08:00)-05/24(16:00)</t>
  </si>
  <si>
    <t>06/29(08:00)-07/01(00:00)</t>
  </si>
  <si>
    <t>XPD-D Schedule 2017-3</t>
  </si>
  <si>
    <t>10/02(08:00)-10/04(08:00)</t>
  </si>
  <si>
    <t>Whitaker</t>
  </si>
  <si>
    <t>GU / Science Comm.</t>
  </si>
  <si>
    <t>12/01(16:00)-12/04(08:00)</t>
  </si>
  <si>
    <t>COMPRES</t>
  </si>
  <si>
    <t>XPD-D Schedule 2018-1</t>
  </si>
  <si>
    <t>TBD</t>
  </si>
  <si>
    <t>Science Commissioning</t>
  </si>
  <si>
    <t>Raterron</t>
  </si>
  <si>
    <t>GU / User-Assisted Comm.</t>
  </si>
  <si>
    <t>User-Assisted Commissioning</t>
  </si>
  <si>
    <t>2017-1 Cycle</t>
  </si>
  <si>
    <t>P.I.</t>
  </si>
  <si>
    <t>Affiliation</t>
  </si>
  <si>
    <t>Proposal #</t>
  </si>
  <si>
    <t>SAF #</t>
  </si>
  <si>
    <t>Title</t>
  </si>
  <si>
    <t>Funding</t>
  </si>
  <si>
    <t>Days Requested</t>
  </si>
  <si>
    <t>Days Allocated</t>
  </si>
  <si>
    <t>Days Used</t>
  </si>
  <si>
    <t>Dates</t>
  </si>
  <si>
    <t>Dooryhee, Eric</t>
  </si>
  <si>
    <t>NSLS-II, BNL</t>
  </si>
  <si>
    <t>First light and beam characterization in 28-ID-D hutch</t>
  </si>
  <si>
    <t>N/A</t>
  </si>
  <si>
    <t>2017-2 Cycle</t>
  </si>
  <si>
    <t>2017-3 Cycle</t>
  </si>
  <si>
    <t>Whitaker, Matthew L.</t>
  </si>
  <si>
    <t>Commissioning of High Pressure Multi-Anvil Press System at XPD-D</t>
  </si>
  <si>
    <t>COMPRES/NSF-EAR</t>
  </si>
  <si>
    <t>2018-1 Cycle</t>
  </si>
  <si>
    <t>Raterron, Paul CM</t>
  </si>
  <si>
    <t>CNRS, Lille</t>
  </si>
  <si>
    <t>Wadsleyite and Ringwoodite Rheology and Strength Contrast with Olivine</t>
  </si>
  <si>
    <t>XPD-D Users from October 2016 to December 2017</t>
  </si>
  <si>
    <t>Kenneth J. Baldwin</t>
  </si>
  <si>
    <t>Technical Staff</t>
  </si>
  <si>
    <t>Beamline Scientist</t>
  </si>
  <si>
    <t>Eric Dooryhee</t>
  </si>
  <si>
    <t>NSLS-II</t>
  </si>
  <si>
    <t>Lead Beamline Scientist</t>
  </si>
  <si>
    <t>Sanjit Ghose</t>
  </si>
  <si>
    <t>William R. Huebsch</t>
  </si>
  <si>
    <t>Research Scientist</t>
  </si>
  <si>
    <t>John Trunk</t>
  </si>
  <si>
    <t>Michael T. Vaughan</t>
  </si>
  <si>
    <t>Donald J. Weidner</t>
  </si>
  <si>
    <t>In-situ analusis of reduction in Ti-TiO2 composite under pressure</t>
  </si>
  <si>
    <t>Fnu Shikhar</t>
  </si>
  <si>
    <t>Examination of low strain behavior of olivine polycrystals using the D-DIA apparatu</t>
  </si>
  <si>
    <t>Proposl not assigned beamtime</t>
  </si>
  <si>
    <t>12/06, 1 pm</t>
  </si>
  <si>
    <t>Setup</t>
  </si>
  <si>
    <t>Rigger</t>
  </si>
  <si>
    <t>Deformation of olivine during phase transformation to wadsleyite</t>
  </si>
  <si>
    <t>12/04  8 am to 12/06 8 am</t>
  </si>
  <si>
    <t>In-situ rheological study of MgO at lower mantle conditions, using the Rotational Drickamer apparatus coupled with X-ray synchrotron beam.</t>
  </si>
  <si>
    <t>11/30  8 am to 12/03 8 am</t>
  </si>
  <si>
    <t>11/29 4 pm to 11/30 8 am</t>
  </si>
  <si>
    <t>Haiyan</t>
  </si>
  <si>
    <t>An experimental study of size effects in olivine deforming via low-temperature plasticity</t>
  </si>
  <si>
    <t>11/26 8 am to 11/29 8 am</t>
  </si>
  <si>
    <t>Stress distribution during cold compression of siltstone</t>
  </si>
  <si>
    <t>11/24 8 am to 11/26 8 am</t>
  </si>
  <si>
    <t>Magnesite Deformation and Potential Roles in the Slip and Seismicity of Subduction Zones</t>
  </si>
  <si>
    <t>11/18 8 am to 11/22 8 am</t>
  </si>
  <si>
    <t>The effects of ilmenite on lunar mantle rheology</t>
  </si>
  <si>
    <t>11/16 8 am to 11/18 8 am</t>
  </si>
  <si>
    <t>Effect of  Oxygen Fugacity on the Thermal and Elastic Properties of Ferric-Iron-Bearing Ahrensite</t>
  </si>
  <si>
    <t>11/14 8 am to 11/16 8 am</t>
  </si>
  <si>
    <t>Flow Mechanism and Constitutive Law of Nano- &amp; Micron-grained Superhard Materials: In-situ Deformation Study at Simultaneous High Pressure and Temperature</t>
  </si>
  <si>
    <t>11/10 8 am to 11/13 8 am</t>
  </si>
  <si>
    <t>Investigation of Jadeite Behavior at High Temperature and Pressure</t>
  </si>
  <si>
    <t>11/08 8 am to 11/10 8 am</t>
  </si>
  <si>
    <t>Melissa Sims</t>
  </si>
  <si>
    <t>11/07 8 am to 11/08 8 am</t>
  </si>
  <si>
    <t>Reexamining in situ Pressure Markers Using Ultrasonics: A Standardless Approach</t>
  </si>
  <si>
    <t>11/05 8 am to 11/06 8 am</t>
  </si>
  <si>
    <t>Elasticity of nonrecoverable perovskite minerals at mid-mantle conditions</t>
  </si>
  <si>
    <t>11/03 8 am to 11/05 8 am</t>
  </si>
  <si>
    <t>Examination of low strain behavior of olivine polycrystals as a function of pressure using the D-DIA apparatus</t>
  </si>
  <si>
    <t>11/01 8 am to 11/03 8 am</t>
  </si>
  <si>
    <t>Sound Wave Velocities and Elasticity of Hydrated Mantle Minerals at High Pressures and High Temperatures.</t>
  </si>
  <si>
    <t>10/27 8 am to 10/30 8 am</t>
  </si>
  <si>
    <t>Gabriel Guanmesia</t>
  </si>
  <si>
    <t>10/25 8 am to 10/27 8 am</t>
  </si>
  <si>
    <t>10/24 8 am to 10/25 8 am</t>
  </si>
  <si>
    <t>Proposal title</t>
  </si>
  <si>
    <t>Shifts</t>
  </si>
  <si>
    <t>Time</t>
  </si>
  <si>
    <t>GUP#</t>
  </si>
  <si>
    <t>2017-3 cycle final beamtime schedule</t>
  </si>
  <si>
    <t>NERC_UK</t>
  </si>
  <si>
    <t>CNRS_FR</t>
  </si>
  <si>
    <t>USA/UK</t>
  </si>
  <si>
    <t># Shifts used</t>
  </si>
  <si>
    <t>6BMB Schedule 2017-2</t>
  </si>
  <si>
    <t xml:space="preserve"> </t>
  </si>
  <si>
    <t>NNSA</t>
  </si>
  <si>
    <t>NSF/DOE</t>
  </si>
  <si>
    <t>6BMB Schedule 2017-1</t>
  </si>
  <si>
    <t>NERC-UK</t>
  </si>
  <si>
    <t>CNRS-France</t>
  </si>
  <si>
    <t>DOE /NNSA</t>
  </si>
  <si>
    <t>6BMB Schedule 2016-3</t>
  </si>
  <si>
    <t>Expanding the available pressure range attainable in acoustic velocity studies at 6BM-B</t>
  </si>
  <si>
    <t>Whitaker, Matthew</t>
  </si>
  <si>
    <t>Crystal structures and phse transitions in SnSe at simultaneous high pressure and temperature</t>
  </si>
  <si>
    <t>Wang, Liping</t>
  </si>
  <si>
    <t>Gwanmesia, Gabriel</t>
  </si>
  <si>
    <t>Triplett, Richard</t>
  </si>
  <si>
    <t>Ca-rich plagioclase at extreme conditions: an in situ case study of the formation of tissintite</t>
  </si>
  <si>
    <t>Rucks, Melinda</t>
  </si>
  <si>
    <t>Effect of coexisting high and low pressure phases on elastic properties at MHz frequencies</t>
  </si>
  <si>
    <t xml:space="preserve">Weidner, Donald </t>
  </si>
  <si>
    <t>Effect of Fe on Orthopyroxene plasticity: implications for terrestrial upper mantle rheology</t>
  </si>
  <si>
    <t xml:space="preserve">Tokle, Leif </t>
  </si>
  <si>
    <t xml:space="preserve">Burnley, Pamela </t>
  </si>
  <si>
    <t>Structural stability and sound velocities of Fe7C3 and novel Fe-O minerals at high pressure and high temperature: implications for the Earth's interior</t>
  </si>
  <si>
    <t xml:space="preserve">Zou, Yongtao </t>
  </si>
  <si>
    <t>Phase diagram of PbTeO3 under simultaneous high pressure and temperature</t>
  </si>
  <si>
    <t xml:space="preserve">Wang, Wendan </t>
  </si>
  <si>
    <t xml:space="preserve">Hansen, Lars </t>
  </si>
  <si>
    <t>Olivine Grain-size Sensitive Creep at Earth’s Mantle Pressure</t>
  </si>
  <si>
    <t xml:space="preserve">Raterron, Paul </t>
  </si>
  <si>
    <t xml:space="preserve">Karato, Shun-ichiro </t>
  </si>
  <si>
    <t>Simultaneous determination of oxygen fugacity and phase equalibria at upper mantle temperature and pressure conditions</t>
  </si>
  <si>
    <t>Hengzhong Zhang</t>
  </si>
  <si>
    <t>Insitu deformation of Transition Zone and lower mantle minerals using Rotational Drickamer Apparatus</t>
  </si>
  <si>
    <t>Shun Karato</t>
  </si>
  <si>
    <t>Examination of low strain behavior of olivine polycrystals using the D-DIA apparatus</t>
  </si>
  <si>
    <t>Ultrasonic velocities for nonrecoverable perovskite minerals at high P-T</t>
  </si>
  <si>
    <t>Ultrasonic velocities in nonrecoverable perovskite-structure minerals at high P and T</t>
  </si>
  <si>
    <t>Effect of water on marco and micro stress in quartz compression: does pre-existing water content in quartz play a role?</t>
  </si>
  <si>
    <t>Effect of Ferric Iron on the Thermal and Elastic Properties of Ahrensite</t>
  </si>
  <si>
    <t>Paul Raterrron</t>
  </si>
  <si>
    <t>Insitu shear deformation of transition zone and lower mantle minerals using Rotational Drickamer Apparatus</t>
  </si>
  <si>
    <t>Investigation of grain boundary sliding in rocks at high pressure and temperature</t>
  </si>
  <si>
    <t>Effect of Fe on olivine plasticity and its strenght contrast with ringwoodite</t>
  </si>
  <si>
    <t>Can we identify yielding, onset of grain crushing and pore collapse, failure in quartz using synchrotron in-situ x-ray microtomography?</t>
  </si>
  <si>
    <t>Determination of Pressure Efficiencies and Thermal Gradients in Standardized Multi-Anvil Cell Assemblies</t>
  </si>
  <si>
    <t>Ca-rich plagioclase at extreme conditions: An in situ case study of the formation of tissintite</t>
  </si>
  <si>
    <t>Expanding the Available Pressure Range Attainable at 6-BM-B</t>
  </si>
  <si>
    <t>Novel oxynitride photocatalyst discovery at high pressures and temperatures guided by theory and in-situ X-ray crystallography</t>
  </si>
  <si>
    <t>Alvin James</t>
  </si>
  <si>
    <t>Hydrolytic weakening of olivine: grain boundaries</t>
  </si>
  <si>
    <t xml:space="preserve"> Relative rheology of transition zone minerals and their analogues (continued)</t>
  </si>
  <si>
    <t>In situ Measurement of Acoustic Velocities and Thermoelasticity of Deep Crustal Minerals at High Pressure and Temperature</t>
  </si>
  <si>
    <t>Quantitative rheology experiments from a sinusoidal stress field at high P and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</si>
</sst>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Calibri"/>
      <family val="2"/>
      <scheme val="minor"/>
    </font>
    <font>
      <b/>
      <u/>
      <sz val="14"/>
      <name val="Times New Roman"/>
      <family val="1"/>
    </font>
    <font>
      <b/>
      <sz val="16"/>
      <name val="Times New Roman"/>
      <family val="1"/>
    </font>
    <font>
      <u/>
      <sz val="16"/>
      <name val="Times New Roman"/>
      <family val="1"/>
    </font>
    <font>
      <b/>
      <u/>
      <sz val="16"/>
      <name val="Times New Roman"/>
      <family val="1"/>
    </font>
    <font>
      <u/>
      <sz val="16"/>
      <color theme="1"/>
      <name val="Times New Roman"/>
      <family val="1"/>
    </font>
    <font>
      <u/>
      <sz val="10"/>
      <color indexed="12"/>
      <name val="Arial"/>
      <family val="2"/>
    </font>
    <font>
      <sz val="14"/>
      <color theme="1"/>
      <name val="Calibri"/>
      <family val="2"/>
      <scheme val="minor"/>
    </font>
    <font>
      <b/>
      <sz val="16"/>
      <color indexed="8"/>
      <name val="Times New Roman"/>
      <family val="1"/>
    </font>
    <font>
      <sz val="16"/>
      <name val="Times New Roman"/>
      <family val="1"/>
    </font>
    <font>
      <sz val="16"/>
      <color indexed="8"/>
      <name val="Times New Roman"/>
      <family val="1"/>
    </font>
    <font>
      <b/>
      <sz val="16"/>
      <color rgb="FFFF0000"/>
      <name val="Times New Roman"/>
      <family val="1"/>
    </font>
    <font>
      <sz val="16"/>
      <color rgb="FFFF0000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0" tint="-0.14999847407452621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b/>
      <sz val="16"/>
      <name val="Arial"/>
      <family val="2"/>
    </font>
    <font>
      <b/>
      <sz val="16"/>
      <color indexed="10"/>
      <name val="Arial"/>
      <family val="2"/>
    </font>
    <font>
      <b/>
      <sz val="16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9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/>
      <bottom/>
      <diagonal/>
    </border>
    <border>
      <left style="medium">
        <color auto="1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/>
      <right style="medium">
        <color auto="1"/>
      </right>
      <top/>
      <bottom style="medium">
        <color indexed="8"/>
      </bottom>
      <diagonal/>
    </border>
    <border>
      <left style="medium">
        <color auto="1"/>
      </left>
      <right/>
      <top/>
      <bottom style="medium">
        <color indexed="8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4">
    <xf numFmtId="0" fontId="0" fillId="0" borderId="0"/>
    <xf numFmtId="0" fontId="5" fillId="0" borderId="0"/>
    <xf numFmtId="0" fontId="11" fillId="0" borderId="0" applyNumberFormat="0" applyFill="0" applyBorder="0" applyAlignment="0" applyProtection="0"/>
    <xf numFmtId="0" fontId="21" fillId="0" borderId="0"/>
  </cellStyleXfs>
  <cellXfs count="368">
    <xf numFmtId="0" fontId="0" fillId="0" borderId="0" xfId="0"/>
    <xf numFmtId="0" fontId="1" fillId="0" borderId="0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 wrapText="1"/>
    </xf>
    <xf numFmtId="0" fontId="4" fillId="0" borderId="0" xfId="0" applyFont="1" applyFill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Fill="1"/>
    <xf numFmtId="0" fontId="3" fillId="0" borderId="0" xfId="0" applyFont="1" applyAlignment="1">
      <alignment horizontal="left" vertical="center" wrapText="1"/>
    </xf>
    <xf numFmtId="0" fontId="3" fillId="0" borderId="0" xfId="0" applyFont="1" applyBorder="1"/>
    <xf numFmtId="0" fontId="3" fillId="0" borderId="8" xfId="0" applyFont="1" applyBorder="1" applyAlignment="1">
      <alignment horizontal="center"/>
    </xf>
    <xf numFmtId="0" fontId="4" fillId="0" borderId="0" xfId="0" applyFont="1"/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/>
    <xf numFmtId="0" fontId="9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0" fontId="8" fillId="0" borderId="0" xfId="0" applyFont="1" applyFill="1"/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8" fillId="0" borderId="0" xfId="0" applyFont="1" applyFill="1" applyAlignment="1"/>
    <xf numFmtId="0" fontId="3" fillId="0" borderId="15" xfId="0" applyFont="1" applyFill="1" applyBorder="1" applyAlignment="1">
      <alignment vertical="center" wrapText="1"/>
    </xf>
    <xf numFmtId="2" fontId="3" fillId="0" borderId="15" xfId="0" applyNumberFormat="1" applyFont="1" applyFill="1" applyBorder="1" applyAlignment="1">
      <alignment vertical="center" wrapText="1"/>
    </xf>
    <xf numFmtId="9" fontId="3" fillId="0" borderId="15" xfId="0" applyNumberFormat="1" applyFont="1" applyFill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2" fontId="3" fillId="0" borderId="16" xfId="0" applyNumberFormat="1" applyFont="1" applyBorder="1" applyAlignment="1">
      <alignment vertical="center" wrapText="1"/>
    </xf>
    <xf numFmtId="9" fontId="3" fillId="0" borderId="16" xfId="0" applyNumberFormat="1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10" fontId="3" fillId="0" borderId="0" xfId="0" applyNumberFormat="1" applyFont="1"/>
    <xf numFmtId="0" fontId="3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3" fillId="0" borderId="28" xfId="0" applyFont="1" applyBorder="1" applyAlignment="1">
      <alignment horizontal="left"/>
    </xf>
    <xf numFmtId="10" fontId="3" fillId="0" borderId="27" xfId="0" applyNumberFormat="1" applyFont="1" applyBorder="1" applyAlignment="1">
      <alignment horizontal="center"/>
    </xf>
    <xf numFmtId="0" fontId="4" fillId="0" borderId="28" xfId="0" applyFont="1" applyBorder="1" applyAlignment="1">
      <alignment horizontal="left"/>
    </xf>
    <xf numFmtId="0" fontId="2" fillId="0" borderId="27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 wrapText="1"/>
    </xf>
    <xf numFmtId="0" fontId="4" fillId="0" borderId="27" xfId="0" applyFont="1" applyBorder="1" applyAlignment="1">
      <alignment horizontal="center"/>
    </xf>
    <xf numFmtId="0" fontId="4" fillId="0" borderId="0" xfId="0" applyFont="1" applyBorder="1"/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9" fontId="4" fillId="0" borderId="30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7" xfId="0" applyFont="1" applyBorder="1" applyAlignment="1">
      <alignment vertical="center" wrapText="1"/>
    </xf>
    <xf numFmtId="2" fontId="3" fillId="0" borderId="17" xfId="0" applyNumberFormat="1" applyFont="1" applyBorder="1" applyAlignment="1">
      <alignment vertical="center" wrapText="1"/>
    </xf>
    <xf numFmtId="9" fontId="3" fillId="0" borderId="17" xfId="0" applyNumberFormat="1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13" fillId="0" borderId="0" xfId="0" applyFont="1" applyBorder="1" applyAlignment="1">
      <alignment horizontal="left"/>
    </xf>
    <xf numFmtId="0" fontId="7" fillId="2" borderId="0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42" xfId="0" applyFont="1" applyBorder="1" applyAlignment="1">
      <alignment horizontal="left"/>
    </xf>
    <xf numFmtId="0" fontId="14" fillId="0" borderId="42" xfId="0" applyFont="1" applyFill="1" applyBorder="1" applyAlignment="1">
      <alignment horizontal="center"/>
    </xf>
    <xf numFmtId="0" fontId="14" fillId="2" borderId="42" xfId="0" applyFont="1" applyFill="1" applyBorder="1" applyAlignment="1">
      <alignment horizontal="center"/>
    </xf>
    <xf numFmtId="0" fontId="14" fillId="0" borderId="42" xfId="0" applyFont="1" applyBorder="1" applyAlignment="1">
      <alignment horizontal="center"/>
    </xf>
    <xf numFmtId="0" fontId="14" fillId="0" borderId="41" xfId="0" applyFont="1" applyBorder="1" applyAlignment="1">
      <alignment horizontal="left"/>
    </xf>
    <xf numFmtId="0" fontId="14" fillId="2" borderId="41" xfId="0" applyFont="1" applyFill="1" applyBorder="1" applyAlignment="1">
      <alignment horizontal="left"/>
    </xf>
    <xf numFmtId="0" fontId="15" fillId="0" borderId="41" xfId="0" applyFont="1" applyBorder="1" applyAlignment="1">
      <alignment horizontal="left"/>
    </xf>
    <xf numFmtId="0" fontId="15" fillId="0" borderId="41" xfId="0" applyFont="1" applyFill="1" applyBorder="1" applyAlignment="1">
      <alignment horizontal="left"/>
    </xf>
    <xf numFmtId="0" fontId="15" fillId="0" borderId="46" xfId="0" applyFont="1" applyBorder="1" applyAlignment="1">
      <alignment horizontal="left"/>
    </xf>
    <xf numFmtId="0" fontId="14" fillId="2" borderId="44" xfId="0" applyFont="1" applyFill="1" applyBorder="1" applyAlignment="1">
      <alignment horizontal="center"/>
    </xf>
    <xf numFmtId="0" fontId="18" fillId="0" borderId="15" xfId="0" applyFont="1" applyBorder="1"/>
    <xf numFmtId="0" fontId="7" fillId="0" borderId="0" xfId="0" applyFont="1" applyAlignment="1">
      <alignment horizontal="left"/>
    </xf>
    <xf numFmtId="0" fontId="7" fillId="0" borderId="0" xfId="0" applyFont="1" applyAlignment="1"/>
    <xf numFmtId="0" fontId="14" fillId="0" borderId="0" xfId="0" applyFont="1" applyAlignment="1"/>
    <xf numFmtId="0" fontId="14" fillId="0" borderId="0" xfId="0" applyFont="1" applyFill="1" applyBorder="1" applyAlignment="1">
      <alignment horizontal="center"/>
    </xf>
    <xf numFmtId="0" fontId="14" fillId="0" borderId="0" xfId="0" applyFont="1"/>
    <xf numFmtId="0" fontId="18" fillId="0" borderId="0" xfId="0" applyFont="1"/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left"/>
    </xf>
    <xf numFmtId="0" fontId="14" fillId="0" borderId="2" xfId="0" applyFont="1" applyBorder="1" applyAlignment="1"/>
    <xf numFmtId="0" fontId="14" fillId="0" borderId="2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wrapText="1"/>
    </xf>
    <xf numFmtId="0" fontId="14" fillId="0" borderId="7" xfId="0" applyFont="1" applyFill="1" applyBorder="1" applyAlignment="1">
      <alignment horizontal="center" wrapText="1"/>
    </xf>
    <xf numFmtId="0" fontId="14" fillId="0" borderId="3" xfId="0" applyFont="1" applyFill="1" applyBorder="1" applyAlignment="1">
      <alignment horizontal="center" wrapText="1"/>
    </xf>
    <xf numFmtId="0" fontId="14" fillId="0" borderId="16" xfId="0" applyFont="1" applyBorder="1" applyAlignment="1">
      <alignment horizontal="center"/>
    </xf>
    <xf numFmtId="0" fontId="14" fillId="0" borderId="15" xfId="0" applyFont="1" applyBorder="1" applyAlignment="1">
      <alignment horizontal="left"/>
    </xf>
    <xf numFmtId="0" fontId="14" fillId="0" borderId="15" xfId="0" applyFont="1" applyBorder="1" applyAlignment="1"/>
    <xf numFmtId="0" fontId="14" fillId="0" borderId="15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15" xfId="0" applyFont="1" applyFill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22" xfId="0" applyFont="1" applyFill="1" applyBorder="1" applyAlignment="1">
      <alignment horizontal="center"/>
    </xf>
    <xf numFmtId="0" fontId="14" fillId="0" borderId="17" xfId="0" applyFont="1" applyFill="1" applyBorder="1" applyAlignment="1">
      <alignment horizontal="center"/>
    </xf>
    <xf numFmtId="0" fontId="14" fillId="0" borderId="0" xfId="0" applyFont="1" applyFill="1"/>
    <xf numFmtId="0" fontId="18" fillId="0" borderId="0" xfId="0" applyFont="1" applyFill="1"/>
    <xf numFmtId="0" fontId="18" fillId="0" borderId="0" xfId="0" applyFont="1" applyBorder="1"/>
    <xf numFmtId="0" fontId="14" fillId="0" borderId="0" xfId="0" applyFont="1" applyBorder="1"/>
    <xf numFmtId="0" fontId="18" fillId="0" borderId="15" xfId="0" applyFont="1" applyBorder="1" applyAlignment="1">
      <alignment horizontal="center"/>
    </xf>
    <xf numFmtId="0" fontId="14" fillId="2" borderId="19" xfId="0" applyFont="1" applyFill="1" applyBorder="1" applyAlignment="1">
      <alignment horizontal="center"/>
    </xf>
    <xf numFmtId="0" fontId="14" fillId="2" borderId="21" xfId="0" applyFont="1" applyFill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19" xfId="0" applyFont="1" applyFill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Alignment="1"/>
    <xf numFmtId="0" fontId="16" fillId="0" borderId="0" xfId="0" applyFont="1"/>
    <xf numFmtId="0" fontId="16" fillId="0" borderId="0" xfId="0" applyFont="1" applyAlignment="1">
      <alignment vertical="center" wrapText="1"/>
    </xf>
    <xf numFmtId="0" fontId="17" fillId="0" borderId="0" xfId="0" applyFont="1" applyAlignment="1"/>
    <xf numFmtId="0" fontId="19" fillId="0" borderId="0" xfId="0" applyFont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10" fontId="18" fillId="0" borderId="0" xfId="0" applyNumberFormat="1" applyFont="1" applyAlignment="1">
      <alignment horizontal="center" vertical="center" wrapText="1"/>
    </xf>
    <xf numFmtId="2" fontId="18" fillId="0" borderId="0" xfId="0" applyNumberFormat="1" applyFont="1" applyAlignment="1">
      <alignment vertical="center" wrapText="1"/>
    </xf>
    <xf numFmtId="9" fontId="18" fillId="0" borderId="0" xfId="0" applyNumberFormat="1" applyFont="1" applyAlignment="1">
      <alignment vertical="center" wrapText="1"/>
    </xf>
    <xf numFmtId="10" fontId="18" fillId="0" borderId="0" xfId="0" applyNumberFormat="1" applyFont="1" applyAlignment="1">
      <alignment vertical="center" wrapText="1"/>
    </xf>
    <xf numFmtId="0" fontId="8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0" xfId="0" applyFont="1" applyFill="1"/>
    <xf numFmtId="0" fontId="19" fillId="0" borderId="0" xfId="0" applyFont="1" applyFill="1"/>
    <xf numFmtId="0" fontId="14" fillId="0" borderId="41" xfId="0" applyFont="1" applyFill="1" applyBorder="1" applyAlignment="1">
      <alignment horizontal="left"/>
    </xf>
    <xf numFmtId="0" fontId="14" fillId="0" borderId="42" xfId="0" applyFont="1" applyFill="1" applyBorder="1" applyAlignment="1">
      <alignment horizontal="left"/>
    </xf>
    <xf numFmtId="0" fontId="14" fillId="0" borderId="43" xfId="0" applyFont="1" applyFill="1" applyBorder="1" applyAlignment="1">
      <alignment horizontal="center"/>
    </xf>
    <xf numFmtId="0" fontId="18" fillId="0" borderId="42" xfId="0" applyFont="1" applyBorder="1"/>
    <xf numFmtId="0" fontId="14" fillId="0" borderId="42" xfId="0" applyFont="1" applyBorder="1"/>
    <xf numFmtId="0" fontId="14" fillId="0" borderId="0" xfId="0" applyFont="1" applyFill="1" applyBorder="1"/>
    <xf numFmtId="0" fontId="18" fillId="0" borderId="0" xfId="0" applyFont="1" applyFill="1" applyBorder="1"/>
    <xf numFmtId="0" fontId="18" fillId="0" borderId="8" xfId="0" applyFont="1" applyFill="1" applyBorder="1"/>
    <xf numFmtId="0" fontId="18" fillId="0" borderId="44" xfId="0" applyFont="1" applyBorder="1"/>
    <xf numFmtId="0" fontId="14" fillId="0" borderId="44" xfId="0" applyFont="1" applyFill="1" applyBorder="1" applyAlignment="1">
      <alignment horizontal="center"/>
    </xf>
    <xf numFmtId="0" fontId="14" fillId="0" borderId="45" xfId="0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0" fontId="18" fillId="0" borderId="0" xfId="0" applyFont="1" applyFill="1" applyAlignment="1">
      <alignment horizontal="left" vertical="center" wrapText="1"/>
    </xf>
    <xf numFmtId="10" fontId="18" fillId="0" borderId="0" xfId="0" applyNumberFormat="1" applyFont="1" applyFill="1" applyAlignment="1">
      <alignment horizontal="center" vertical="center" wrapText="1"/>
    </xf>
    <xf numFmtId="2" fontId="18" fillId="0" borderId="0" xfId="0" applyNumberFormat="1" applyFont="1" applyFill="1" applyAlignment="1">
      <alignment vertical="center" wrapText="1"/>
    </xf>
    <xf numFmtId="9" fontId="18" fillId="0" borderId="0" xfId="0" applyNumberFormat="1" applyFont="1" applyFill="1" applyAlignment="1">
      <alignment vertical="center" wrapText="1"/>
    </xf>
    <xf numFmtId="10" fontId="18" fillId="0" borderId="0" xfId="0" applyNumberFormat="1" applyFont="1" applyFill="1" applyAlignment="1">
      <alignment vertical="center" wrapText="1"/>
    </xf>
    <xf numFmtId="10" fontId="18" fillId="0" borderId="0" xfId="0" applyNumberFormat="1" applyFont="1" applyFill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4" fillId="0" borderId="7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14" fillId="0" borderId="5" xfId="0" applyFont="1" applyBorder="1"/>
    <xf numFmtId="0" fontId="18" fillId="0" borderId="6" xfId="0" applyFont="1" applyBorder="1"/>
    <xf numFmtId="0" fontId="14" fillId="0" borderId="25" xfId="0" applyFont="1" applyBorder="1" applyAlignment="1">
      <alignment horizontal="center"/>
    </xf>
    <xf numFmtId="0" fontId="14" fillId="0" borderId="39" xfId="0" applyFont="1" applyFill="1" applyBorder="1" applyAlignment="1"/>
    <xf numFmtId="0" fontId="14" fillId="2" borderId="15" xfId="0" applyFont="1" applyFill="1" applyBorder="1" applyAlignment="1">
      <alignment horizontal="center"/>
    </xf>
    <xf numFmtId="0" fontId="14" fillId="0" borderId="25" xfId="0" applyFont="1" applyFill="1" applyBorder="1" applyAlignment="1">
      <alignment horizontal="center"/>
    </xf>
    <xf numFmtId="0" fontId="15" fillId="0" borderId="39" xfId="0" applyFont="1" applyFill="1" applyBorder="1" applyAlignment="1"/>
    <xf numFmtId="0" fontId="15" fillId="0" borderId="39" xfId="0" applyFont="1" applyFill="1" applyBorder="1"/>
    <xf numFmtId="0" fontId="14" fillId="0" borderId="5" xfId="0" applyFont="1" applyFill="1" applyBorder="1"/>
    <xf numFmtId="0" fontId="18" fillId="0" borderId="6" xfId="0" applyFont="1" applyFill="1" applyBorder="1"/>
    <xf numFmtId="0" fontId="14" fillId="2" borderId="22" xfId="0" applyFont="1" applyFill="1" applyBorder="1" applyAlignment="1">
      <alignment horizontal="center"/>
    </xf>
    <xf numFmtId="0" fontId="14" fillId="2" borderId="25" xfId="0" applyFont="1" applyFill="1" applyBorder="1" applyAlignment="1">
      <alignment horizontal="center"/>
    </xf>
    <xf numFmtId="0" fontId="15" fillId="0" borderId="40" xfId="0" applyFont="1" applyFill="1" applyBorder="1" applyAlignment="1">
      <alignment horizontal="center"/>
    </xf>
    <xf numFmtId="0" fontId="15" fillId="0" borderId="18" xfId="0" applyFont="1" applyFill="1" applyBorder="1" applyAlignment="1">
      <alignment horizontal="center"/>
    </xf>
    <xf numFmtId="0" fontId="14" fillId="2" borderId="23" xfId="0" applyFont="1" applyFill="1" applyBorder="1" applyAlignment="1">
      <alignment horizontal="center"/>
    </xf>
    <xf numFmtId="0" fontId="14" fillId="2" borderId="26" xfId="0" applyFont="1" applyFill="1" applyBorder="1" applyAlignment="1">
      <alignment horizontal="center"/>
    </xf>
    <xf numFmtId="0" fontId="14" fillId="0" borderId="19" xfId="0" applyFont="1" applyBorder="1" applyAlignment="1">
      <alignment horizontal="left"/>
    </xf>
    <xf numFmtId="0" fontId="14" fillId="0" borderId="29" xfId="0" applyFont="1" applyBorder="1" applyAlignment="1">
      <alignment horizontal="center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9" fillId="0" borderId="0" xfId="0" applyFont="1" applyFill="1" applyAlignment="1"/>
    <xf numFmtId="0" fontId="18" fillId="0" borderId="0" xfId="0" applyFont="1" applyFill="1" applyAlignment="1"/>
    <xf numFmtId="10" fontId="18" fillId="0" borderId="0" xfId="0" applyNumberFormat="1" applyFont="1" applyFill="1" applyAlignment="1">
      <alignment horizontal="center"/>
    </xf>
    <xf numFmtId="10" fontId="18" fillId="0" borderId="0" xfId="0" applyNumberFormat="1" applyFont="1" applyAlignment="1">
      <alignment horizontal="left" vertical="center" wrapText="1"/>
    </xf>
    <xf numFmtId="0" fontId="18" fillId="0" borderId="19" xfId="0" applyFont="1" applyBorder="1" applyAlignment="1">
      <alignment horizontal="center"/>
    </xf>
    <xf numFmtId="0" fontId="1" fillId="0" borderId="36" xfId="1" applyFont="1" applyFill="1" applyBorder="1" applyAlignment="1">
      <alignment horizontal="left"/>
    </xf>
    <xf numFmtId="0" fontId="1" fillId="0" borderId="37" xfId="1" applyFont="1" applyFill="1" applyBorder="1"/>
    <xf numFmtId="0" fontId="1" fillId="0" borderId="38" xfId="1" applyFont="1" applyFill="1" applyBorder="1" applyAlignment="1">
      <alignment horizontal="left"/>
    </xf>
    <xf numFmtId="0" fontId="14" fillId="0" borderId="42" xfId="0" applyFont="1" applyBorder="1" applyAlignment="1"/>
    <xf numFmtId="0" fontId="14" fillId="2" borderId="42" xfId="0" applyFont="1" applyFill="1" applyBorder="1" applyAlignment="1"/>
    <xf numFmtId="0" fontId="15" fillId="0" borderId="42" xfId="0" applyFont="1" applyBorder="1" applyAlignment="1">
      <alignment horizontal="center"/>
    </xf>
    <xf numFmtId="0" fontId="14" fillId="0" borderId="42" xfId="0" applyFont="1" applyFill="1" applyBorder="1" applyAlignment="1"/>
    <xf numFmtId="0" fontId="17" fillId="2" borderId="42" xfId="0" applyFont="1" applyFill="1" applyBorder="1" applyAlignment="1">
      <alignment horizontal="center"/>
    </xf>
    <xf numFmtId="0" fontId="18" fillId="0" borderId="42" xfId="0" applyFont="1" applyBorder="1" applyAlignment="1">
      <alignment horizontal="center"/>
    </xf>
    <xf numFmtId="0" fontId="14" fillId="0" borderId="41" xfId="0" applyFont="1" applyBorder="1" applyAlignment="1">
      <alignment horizontal="center"/>
    </xf>
    <xf numFmtId="0" fontId="14" fillId="0" borderId="43" xfId="0" applyFont="1" applyBorder="1" applyAlignment="1">
      <alignment horizontal="center"/>
    </xf>
    <xf numFmtId="0" fontId="15" fillId="0" borderId="41" xfId="0" applyFont="1" applyBorder="1" applyAlignment="1">
      <alignment horizontal="right"/>
    </xf>
    <xf numFmtId="0" fontId="14" fillId="0" borderId="41" xfId="0" applyFont="1" applyBorder="1" applyAlignment="1">
      <alignment horizontal="right"/>
    </xf>
    <xf numFmtId="0" fontId="14" fillId="2" borderId="41" xfId="2" applyNumberFormat="1" applyFont="1" applyFill="1" applyBorder="1" applyAlignment="1" applyProtection="1">
      <alignment horizontal="right"/>
    </xf>
    <xf numFmtId="0" fontId="18" fillId="0" borderId="41" xfId="0" applyFont="1" applyBorder="1"/>
    <xf numFmtId="0" fontId="18" fillId="0" borderId="46" xfId="0" applyFont="1" applyBorder="1"/>
    <xf numFmtId="0" fontId="18" fillId="0" borderId="44" xfId="0" applyFont="1" applyBorder="1" applyAlignment="1">
      <alignment horizontal="center"/>
    </xf>
    <xf numFmtId="0" fontId="14" fillId="2" borderId="44" xfId="0" applyFont="1" applyFill="1" applyBorder="1" applyAlignment="1"/>
    <xf numFmtId="0" fontId="14" fillId="0" borderId="44" xfId="0" applyFont="1" applyBorder="1" applyAlignment="1">
      <alignment horizontal="center"/>
    </xf>
    <xf numFmtId="0" fontId="14" fillId="0" borderId="44" xfId="0" applyFont="1" applyFill="1" applyBorder="1" applyAlignment="1">
      <alignment horizontal="left"/>
    </xf>
    <xf numFmtId="0" fontId="14" fillId="0" borderId="45" xfId="0" applyFont="1" applyBorder="1" applyAlignment="1">
      <alignment horizontal="center"/>
    </xf>
    <xf numFmtId="0" fontId="21" fillId="0" borderId="0" xfId="3" applyFont="1"/>
    <xf numFmtId="0" fontId="22" fillId="0" borderId="0" xfId="3" applyFont="1" applyAlignment="1">
      <alignment horizontal="center"/>
    </xf>
    <xf numFmtId="0" fontId="21" fillId="0" borderId="0" xfId="3" applyFont="1" applyAlignment="1">
      <alignment horizontal="center"/>
    </xf>
    <xf numFmtId="0" fontId="21" fillId="0" borderId="0" xfId="3" applyFont="1" applyFill="1" applyBorder="1" applyAlignment="1">
      <alignment horizontal="center"/>
    </xf>
    <xf numFmtId="0" fontId="21" fillId="0" borderId="47" xfId="3" applyFont="1" applyBorder="1" applyAlignment="1"/>
    <xf numFmtId="0" fontId="21" fillId="0" borderId="48" xfId="3" applyFont="1" applyBorder="1" applyAlignment="1">
      <alignment horizontal="center"/>
    </xf>
    <xf numFmtId="0" fontId="21" fillId="0" borderId="49" xfId="3" applyFont="1" applyBorder="1" applyAlignment="1">
      <alignment horizontal="center"/>
    </xf>
    <xf numFmtId="0" fontId="21" fillId="0" borderId="50" xfId="3" applyFont="1" applyBorder="1" applyAlignment="1">
      <alignment horizontal="center"/>
    </xf>
    <xf numFmtId="0" fontId="21" fillId="0" borderId="0" xfId="3" applyFont="1" applyFill="1" applyBorder="1" applyAlignment="1">
      <alignment horizontal="center" wrapText="1"/>
    </xf>
    <xf numFmtId="0" fontId="21" fillId="0" borderId="51" xfId="3" applyFont="1" applyBorder="1" applyAlignment="1"/>
    <xf numFmtId="0" fontId="21" fillId="0" borderId="52" xfId="3" applyFont="1" applyBorder="1" applyAlignment="1">
      <alignment horizontal="center"/>
    </xf>
    <xf numFmtId="0" fontId="21" fillId="0" borderId="53" xfId="3" applyFont="1" applyBorder="1" applyAlignment="1">
      <alignment horizontal="center"/>
    </xf>
    <xf numFmtId="0" fontId="21" fillId="0" borderId="54" xfId="3" applyFont="1" applyBorder="1" applyAlignment="1">
      <alignment horizontal="center"/>
    </xf>
    <xf numFmtId="0" fontId="23" fillId="0" borderId="55" xfId="3" applyFont="1" applyFill="1" applyBorder="1" applyAlignment="1"/>
    <xf numFmtId="0" fontId="21" fillId="0" borderId="56" xfId="3" applyFont="1" applyFill="1" applyBorder="1" applyAlignment="1">
      <alignment horizontal="center"/>
    </xf>
    <xf numFmtId="0" fontId="21" fillId="0" borderId="57" xfId="3" applyFont="1" applyFill="1" applyBorder="1" applyAlignment="1">
      <alignment horizontal="center"/>
    </xf>
    <xf numFmtId="0" fontId="21" fillId="0" borderId="58" xfId="3" applyFont="1" applyFill="1" applyBorder="1" applyAlignment="1">
      <alignment horizontal="center"/>
    </xf>
    <xf numFmtId="0" fontId="23" fillId="0" borderId="0" xfId="3" applyFont="1" applyFill="1" applyBorder="1" applyAlignment="1"/>
    <xf numFmtId="0" fontId="21" fillId="0" borderId="59" xfId="3" applyFont="1" applyBorder="1" applyAlignment="1">
      <alignment horizontal="center"/>
    </xf>
    <xf numFmtId="0" fontId="21" fillId="0" borderId="60" xfId="3" applyFont="1" applyBorder="1" applyAlignment="1">
      <alignment horizontal="center"/>
    </xf>
    <xf numFmtId="0" fontId="21" fillId="0" borderId="61" xfId="3" applyFont="1" applyBorder="1" applyAlignment="1">
      <alignment horizontal="center"/>
    </xf>
    <xf numFmtId="0" fontId="21" fillId="0" borderId="55" xfId="3" applyFont="1" applyBorder="1" applyAlignment="1">
      <alignment horizontal="center"/>
    </xf>
    <xf numFmtId="0" fontId="21" fillId="0" borderId="56" xfId="3" applyFont="1" applyBorder="1" applyAlignment="1">
      <alignment horizontal="center"/>
    </xf>
    <xf numFmtId="0" fontId="21" fillId="0" borderId="57" xfId="3" applyFont="1" applyBorder="1" applyAlignment="1">
      <alignment horizontal="center"/>
    </xf>
    <xf numFmtId="0" fontId="21" fillId="0" borderId="58" xfId="3" applyFont="1" applyBorder="1" applyAlignment="1">
      <alignment horizontal="center"/>
    </xf>
    <xf numFmtId="0" fontId="21" fillId="0" borderId="62" xfId="3" applyBorder="1" applyAlignment="1">
      <alignment horizontal="right"/>
    </xf>
    <xf numFmtId="0" fontId="21" fillId="2" borderId="59" xfId="3" applyFont="1" applyFill="1" applyBorder="1" applyAlignment="1">
      <alignment horizontal="center"/>
    </xf>
    <xf numFmtId="0" fontId="21" fillId="2" borderId="63" xfId="3" applyFont="1" applyFill="1" applyBorder="1" applyAlignment="1">
      <alignment horizontal="center"/>
    </xf>
    <xf numFmtId="0" fontId="21" fillId="2" borderId="64" xfId="3" applyFont="1" applyFill="1" applyBorder="1" applyAlignment="1">
      <alignment horizontal="center"/>
    </xf>
    <xf numFmtId="0" fontId="21" fillId="2" borderId="65" xfId="3" applyFont="1" applyFill="1" applyBorder="1" applyAlignment="1">
      <alignment horizontal="center"/>
    </xf>
    <xf numFmtId="0" fontId="23" fillId="0" borderId="66" xfId="3" applyFont="1" applyBorder="1" applyAlignment="1">
      <alignment horizontal="right"/>
    </xf>
    <xf numFmtId="0" fontId="21" fillId="2" borderId="56" xfId="3" applyFont="1" applyFill="1" applyBorder="1" applyAlignment="1">
      <alignment horizontal="center"/>
    </xf>
    <xf numFmtId="0" fontId="21" fillId="2" borderId="57" xfId="3" applyFont="1" applyFill="1" applyBorder="1" applyAlignment="1">
      <alignment horizontal="center"/>
    </xf>
    <xf numFmtId="0" fontId="21" fillId="2" borderId="58" xfId="3" applyFont="1" applyFill="1" applyBorder="1" applyAlignment="1">
      <alignment horizontal="center"/>
    </xf>
    <xf numFmtId="0" fontId="21" fillId="0" borderId="66" xfId="3" applyBorder="1" applyAlignment="1">
      <alignment horizontal="center"/>
    </xf>
    <xf numFmtId="0" fontId="21" fillId="2" borderId="66" xfId="3" applyFont="1" applyFill="1" applyBorder="1" applyAlignment="1">
      <alignment horizontal="center"/>
    </xf>
    <xf numFmtId="0" fontId="24" fillId="0" borderId="0" xfId="3" applyFont="1" applyFill="1" applyBorder="1" applyAlignment="1">
      <alignment horizontal="center"/>
    </xf>
    <xf numFmtId="10" fontId="24" fillId="0" borderId="0" xfId="3" applyNumberFormat="1" applyFont="1" applyFill="1" applyBorder="1" applyAlignment="1">
      <alignment horizontal="center"/>
    </xf>
    <xf numFmtId="10" fontId="21" fillId="0" borderId="0" xfId="3" applyNumberFormat="1" applyFont="1"/>
    <xf numFmtId="0" fontId="21" fillId="0" borderId="0" xfId="3"/>
    <xf numFmtId="0" fontId="22" fillId="0" borderId="0" xfId="3" applyFont="1"/>
    <xf numFmtId="0" fontId="1" fillId="0" borderId="33" xfId="3" applyFont="1" applyFill="1" applyBorder="1" applyAlignment="1">
      <alignment horizontal="left"/>
    </xf>
    <xf numFmtId="0" fontId="1" fillId="0" borderId="34" xfId="3" applyFont="1" applyFill="1" applyBorder="1"/>
    <xf numFmtId="0" fontId="1" fillId="0" borderId="35" xfId="3" applyFont="1" applyFill="1" applyBorder="1" applyAlignment="1">
      <alignment horizontal="left"/>
    </xf>
    <xf numFmtId="0" fontId="1" fillId="0" borderId="41" xfId="3" applyFont="1" applyFill="1" applyBorder="1" applyAlignment="1">
      <alignment horizontal="left"/>
    </xf>
    <xf numFmtId="0" fontId="1" fillId="0" borderId="42" xfId="3" applyFont="1" applyFill="1" applyBorder="1"/>
    <xf numFmtId="0" fontId="1" fillId="0" borderId="43" xfId="3" applyFont="1" applyFill="1" applyBorder="1" applyAlignment="1">
      <alignment horizontal="left"/>
    </xf>
    <xf numFmtId="0" fontId="1" fillId="0" borderId="41" xfId="3" applyFont="1" applyFill="1" applyBorder="1"/>
    <xf numFmtId="0" fontId="12" fillId="0" borderId="41" xfId="3" applyFont="1" applyBorder="1"/>
    <xf numFmtId="0" fontId="12" fillId="0" borderId="42" xfId="3" applyFont="1" applyBorder="1"/>
    <xf numFmtId="0" fontId="1" fillId="0" borderId="43" xfId="3" applyFont="1" applyFill="1" applyBorder="1"/>
    <xf numFmtId="0" fontId="12" fillId="0" borderId="43" xfId="3" applyFont="1" applyBorder="1"/>
    <xf numFmtId="0" fontId="1" fillId="0" borderId="46" xfId="3" applyFont="1" applyFill="1" applyBorder="1"/>
    <xf numFmtId="0" fontId="1" fillId="0" borderId="44" xfId="3" applyFont="1" applyFill="1" applyBorder="1"/>
    <xf numFmtId="0" fontId="1" fillId="0" borderId="45" xfId="3" applyFont="1" applyFill="1" applyBorder="1" applyAlignment="1">
      <alignment horizontal="left"/>
    </xf>
    <xf numFmtId="0" fontId="12" fillId="0" borderId="0" xfId="3" applyFont="1"/>
    <xf numFmtId="0" fontId="1" fillId="0" borderId="0" xfId="3" applyFont="1" applyFill="1"/>
    <xf numFmtId="0" fontId="1" fillId="0" borderId="0" xfId="3" applyFont="1" applyFill="1" applyAlignment="1">
      <alignment horizontal="left"/>
    </xf>
    <xf numFmtId="0" fontId="1" fillId="0" borderId="46" xfId="3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22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26" fillId="0" borderId="0" xfId="3" applyFont="1"/>
    <xf numFmtId="0" fontId="26" fillId="0" borderId="0" xfId="3" applyFont="1" applyFill="1"/>
    <xf numFmtId="0" fontId="26" fillId="0" borderId="0" xfId="3" applyFont="1" applyAlignment="1">
      <alignment horizontal="center"/>
    </xf>
    <xf numFmtId="0" fontId="26" fillId="0" borderId="0" xfId="3" applyFont="1" applyFill="1" applyAlignment="1">
      <alignment horizontal="center"/>
    </xf>
    <xf numFmtId="0" fontId="26" fillId="0" borderId="0" xfId="3" applyFont="1" applyFill="1" applyBorder="1" applyAlignment="1">
      <alignment horizontal="center"/>
    </xf>
    <xf numFmtId="10" fontId="27" fillId="0" borderId="0" xfId="3" applyNumberFormat="1" applyFont="1" applyFill="1" applyBorder="1" applyAlignment="1">
      <alignment horizontal="center"/>
    </xf>
    <xf numFmtId="0" fontId="27" fillId="0" borderId="0" xfId="3" applyFont="1" applyFill="1" applyBorder="1" applyAlignment="1">
      <alignment horizontal="center"/>
    </xf>
    <xf numFmtId="0" fontId="26" fillId="2" borderId="58" xfId="3" applyFont="1" applyFill="1" applyBorder="1" applyAlignment="1">
      <alignment horizontal="center"/>
    </xf>
    <xf numFmtId="0" fontId="26" fillId="2" borderId="56" xfId="3" applyFont="1" applyFill="1" applyBorder="1" applyAlignment="1">
      <alignment horizontal="center"/>
    </xf>
    <xf numFmtId="0" fontId="26" fillId="2" borderId="66" xfId="3" applyFont="1" applyFill="1" applyBorder="1" applyAlignment="1">
      <alignment horizontal="center"/>
    </xf>
    <xf numFmtId="0" fontId="26" fillId="0" borderId="66" xfId="3" applyFont="1" applyBorder="1" applyAlignment="1">
      <alignment horizontal="center"/>
    </xf>
    <xf numFmtId="0" fontId="26" fillId="2" borderId="65" xfId="3" applyFont="1" applyFill="1" applyBorder="1" applyAlignment="1">
      <alignment horizontal="center"/>
    </xf>
    <xf numFmtId="0" fontId="26" fillId="2" borderId="68" xfId="3" applyFont="1" applyFill="1" applyBorder="1" applyAlignment="1">
      <alignment horizontal="center"/>
    </xf>
    <xf numFmtId="0" fontId="26" fillId="2" borderId="69" xfId="3" applyFont="1" applyFill="1" applyBorder="1" applyAlignment="1">
      <alignment horizontal="center"/>
    </xf>
    <xf numFmtId="0" fontId="28" fillId="0" borderId="70" xfId="3" applyFont="1" applyBorder="1"/>
    <xf numFmtId="0" fontId="26" fillId="2" borderId="63" xfId="3" applyFont="1" applyFill="1" applyBorder="1" applyAlignment="1">
      <alignment horizontal="center"/>
    </xf>
    <xf numFmtId="0" fontId="26" fillId="2" borderId="70" xfId="3" applyFont="1" applyFill="1" applyBorder="1" applyAlignment="1">
      <alignment horizontal="center"/>
    </xf>
    <xf numFmtId="0" fontId="28" fillId="0" borderId="70" xfId="3" applyFont="1" applyBorder="1" applyAlignment="1">
      <alignment horizontal="right"/>
    </xf>
    <xf numFmtId="0" fontId="26" fillId="2" borderId="71" xfId="2" applyNumberFormat="1" applyFont="1" applyFill="1" applyBorder="1" applyAlignment="1" applyProtection="1">
      <alignment horizontal="right"/>
    </xf>
    <xf numFmtId="0" fontId="26" fillId="0" borderId="63" xfId="3" applyFont="1" applyFill="1" applyBorder="1" applyAlignment="1">
      <alignment horizontal="center"/>
    </xf>
    <xf numFmtId="0" fontId="26" fillId="0" borderId="71" xfId="3" applyFont="1" applyFill="1" applyBorder="1" applyAlignment="1">
      <alignment horizontal="center"/>
    </xf>
    <xf numFmtId="0" fontId="26" fillId="0" borderId="0" xfId="3" applyFont="1" applyAlignment="1">
      <alignment horizontal="right"/>
    </xf>
    <xf numFmtId="0" fontId="28" fillId="0" borderId="70" xfId="3" applyFont="1" applyBorder="1" applyAlignment="1">
      <alignment horizontal="center"/>
    </xf>
    <xf numFmtId="0" fontId="28" fillId="0" borderId="62" xfId="3" applyFont="1" applyBorder="1" applyAlignment="1">
      <alignment horizontal="right"/>
    </xf>
    <xf numFmtId="0" fontId="26" fillId="0" borderId="58" xfId="3" applyFont="1" applyBorder="1" applyAlignment="1">
      <alignment horizontal="center"/>
    </xf>
    <xf numFmtId="0" fontId="26" fillId="0" borderId="56" xfId="3" applyFont="1" applyBorder="1" applyAlignment="1">
      <alignment horizontal="center"/>
    </xf>
    <xf numFmtId="0" fontId="26" fillId="0" borderId="55" xfId="3" applyFont="1" applyBorder="1" applyAlignment="1">
      <alignment horizontal="center"/>
    </xf>
    <xf numFmtId="0" fontId="26" fillId="0" borderId="61" xfId="3" applyFont="1" applyBorder="1" applyAlignment="1">
      <alignment horizontal="center"/>
    </xf>
    <xf numFmtId="0" fontId="26" fillId="0" borderId="48" xfId="3" applyFont="1" applyBorder="1" applyAlignment="1">
      <alignment horizontal="center"/>
    </xf>
    <xf numFmtId="0" fontId="26" fillId="0" borderId="59" xfId="3" applyFont="1" applyBorder="1" applyAlignment="1">
      <alignment horizontal="center"/>
    </xf>
    <xf numFmtId="0" fontId="26" fillId="0" borderId="47" xfId="3" applyFont="1" applyBorder="1" applyAlignment="1"/>
    <xf numFmtId="0" fontId="26" fillId="0" borderId="15" xfId="3" applyFont="1" applyBorder="1"/>
    <xf numFmtId="0" fontId="26" fillId="2" borderId="15" xfId="3" applyFont="1" applyFill="1" applyBorder="1" applyAlignment="1">
      <alignment horizontal="center"/>
    </xf>
    <xf numFmtId="0" fontId="28" fillId="0" borderId="15" xfId="3" applyFont="1" applyBorder="1" applyAlignment="1">
      <alignment horizontal="right"/>
    </xf>
    <xf numFmtId="0" fontId="26" fillId="2" borderId="72" xfId="3" applyFont="1" applyFill="1" applyBorder="1" applyAlignment="1">
      <alignment horizontal="center"/>
    </xf>
    <xf numFmtId="0" fontId="26" fillId="2" borderId="73" xfId="3" applyFont="1" applyFill="1" applyBorder="1" applyAlignment="1">
      <alignment horizontal="center"/>
    </xf>
    <xf numFmtId="0" fontId="28" fillId="0" borderId="74" xfId="3" applyFont="1" applyBorder="1" applyAlignment="1">
      <alignment horizontal="right"/>
    </xf>
    <xf numFmtId="0" fontId="26" fillId="2" borderId="75" xfId="3" applyFont="1" applyFill="1" applyBorder="1" applyAlignment="1">
      <alignment horizontal="center"/>
    </xf>
    <xf numFmtId="0" fontId="26" fillId="2" borderId="76" xfId="3" applyFont="1" applyFill="1" applyBorder="1" applyAlignment="1">
      <alignment horizontal="center"/>
    </xf>
    <xf numFmtId="0" fontId="28" fillId="0" borderId="77" xfId="3" applyFont="1" applyBorder="1" applyAlignment="1">
      <alignment horizontal="right"/>
    </xf>
    <xf numFmtId="0" fontId="28" fillId="0" borderId="78" xfId="3" applyFont="1" applyBorder="1" applyAlignment="1">
      <alignment horizontal="right"/>
    </xf>
    <xf numFmtId="0" fontId="28" fillId="0" borderId="78" xfId="3" applyFont="1" applyFill="1" applyBorder="1" applyAlignment="1">
      <alignment horizontal="right"/>
    </xf>
    <xf numFmtId="0" fontId="26" fillId="0" borderId="76" xfId="3" applyFont="1" applyFill="1" applyBorder="1" applyAlignment="1">
      <alignment horizontal="center"/>
    </xf>
    <xf numFmtId="0" fontId="26" fillId="2" borderId="78" xfId="3" applyFont="1" applyFill="1" applyBorder="1" applyAlignment="1">
      <alignment horizontal="right"/>
    </xf>
    <xf numFmtId="0" fontId="26" fillId="0" borderId="0" xfId="3" applyFont="1" applyBorder="1" applyAlignment="1">
      <alignment horizontal="center"/>
    </xf>
    <xf numFmtId="0" fontId="26" fillId="0" borderId="79" xfId="3" applyFont="1" applyBorder="1" applyAlignment="1">
      <alignment horizontal="right"/>
    </xf>
    <xf numFmtId="0" fontId="26" fillId="0" borderId="80" xfId="3" applyFont="1" applyBorder="1" applyAlignment="1">
      <alignment horizontal="right"/>
    </xf>
    <xf numFmtId="0" fontId="26" fillId="0" borderId="81" xfId="3" applyFont="1" applyBorder="1" applyAlignment="1">
      <alignment horizontal="center"/>
    </xf>
    <xf numFmtId="0" fontId="26" fillId="0" borderId="82" xfId="3" applyFont="1" applyBorder="1" applyAlignment="1">
      <alignment horizontal="center"/>
    </xf>
    <xf numFmtId="0" fontId="26" fillId="0" borderId="83" xfId="3" applyFont="1" applyBorder="1" applyAlignment="1">
      <alignment horizontal="center"/>
    </xf>
    <xf numFmtId="0" fontId="26" fillId="0" borderId="84" xfId="3" applyFont="1" applyBorder="1" applyAlignment="1">
      <alignment horizontal="center"/>
    </xf>
    <xf numFmtId="0" fontId="26" fillId="0" borderId="85" xfId="3" applyFont="1" applyBorder="1" applyAlignment="1">
      <alignment horizontal="center"/>
    </xf>
    <xf numFmtId="0" fontId="26" fillId="0" borderId="86" xfId="3" applyFont="1" applyBorder="1" applyAlignment="1">
      <alignment horizontal="center"/>
    </xf>
    <xf numFmtId="0" fontId="26" fillId="0" borderId="87" xfId="3" applyFont="1" applyBorder="1" applyAlignment="1"/>
    <xf numFmtId="0" fontId="28" fillId="0" borderId="0" xfId="3" applyFont="1" applyFill="1" applyBorder="1" applyAlignment="1"/>
    <xf numFmtId="0" fontId="26" fillId="0" borderId="88" xfId="3" applyFont="1" applyFill="1" applyBorder="1" applyAlignment="1">
      <alignment horizontal="center"/>
    </xf>
    <xf numFmtId="0" fontId="26" fillId="0" borderId="89" xfId="3" applyFont="1" applyFill="1" applyBorder="1" applyAlignment="1">
      <alignment horizontal="center"/>
    </xf>
    <xf numFmtId="0" fontId="28" fillId="0" borderId="90" xfId="3" applyFont="1" applyFill="1" applyBorder="1" applyAlignment="1"/>
    <xf numFmtId="0" fontId="26" fillId="0" borderId="75" xfId="3" applyFont="1" applyFill="1" applyBorder="1" applyAlignment="1">
      <alignment horizontal="center"/>
    </xf>
    <xf numFmtId="0" fontId="28" fillId="0" borderId="78" xfId="3" applyFont="1" applyFill="1" applyBorder="1" applyAlignment="1"/>
    <xf numFmtId="0" fontId="26" fillId="0" borderId="78" xfId="3" applyFont="1" applyFill="1" applyBorder="1" applyAlignment="1"/>
    <xf numFmtId="0" fontId="28" fillId="0" borderId="78" xfId="3" applyFont="1" applyFill="1" applyBorder="1"/>
    <xf numFmtId="0" fontId="26" fillId="0" borderId="91" xfId="3" applyFont="1" applyBorder="1" applyAlignment="1">
      <alignment horizontal="center"/>
    </xf>
    <xf numFmtId="0" fontId="26" fillId="0" borderId="52" xfId="3" applyFont="1" applyBorder="1" applyAlignment="1">
      <alignment horizontal="center"/>
    </xf>
    <xf numFmtId="0" fontId="26" fillId="0" borderId="92" xfId="3" applyFont="1" applyBorder="1" applyAlignment="1"/>
    <xf numFmtId="0" fontId="26" fillId="0" borderId="0" xfId="3" applyFont="1" applyFill="1" applyBorder="1" applyAlignment="1">
      <alignment horizontal="center" wrapText="1"/>
    </xf>
    <xf numFmtId="0" fontId="26" fillId="0" borderId="93" xfId="3" applyFont="1" applyBorder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19" fillId="0" borderId="0" xfId="0" applyFont="1" applyAlignment="1">
      <alignment horizontal="center"/>
    </xf>
    <xf numFmtId="0" fontId="3" fillId="3" borderId="0" xfId="0" applyFont="1" applyFill="1"/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/>
    <xf numFmtId="0" fontId="3" fillId="0" borderId="0" xfId="0" applyFont="1" applyFill="1" applyAlignment="1"/>
    <xf numFmtId="0" fontId="18" fillId="3" borderId="0" xfId="0" applyFont="1" applyFill="1" applyAlignment="1">
      <alignment horizontal="center"/>
    </xf>
    <xf numFmtId="0" fontId="18" fillId="3" borderId="0" xfId="0" applyFont="1" applyFill="1" applyBorder="1" applyAlignment="1"/>
    <xf numFmtId="0" fontId="25" fillId="0" borderId="0" xfId="3" applyFont="1" applyAlignment="1">
      <alignment horizontal="center"/>
    </xf>
    <xf numFmtId="0" fontId="6" fillId="0" borderId="67" xfId="3" applyFont="1" applyFill="1" applyBorder="1" applyAlignment="1">
      <alignment horizontal="center"/>
    </xf>
    <xf numFmtId="0" fontId="6" fillId="0" borderId="0" xfId="3" applyFont="1" applyFill="1" applyAlignment="1">
      <alignment horizontal="center"/>
    </xf>
  </cellXfs>
  <cellStyles count="4">
    <cellStyle name="Hyperlink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56"/>
  <sheetViews>
    <sheetView zoomScale="79" zoomScaleNormal="79" zoomScalePageLayoutView="79" workbookViewId="0">
      <selection activeCell="H31" sqref="H31"/>
    </sheetView>
  </sheetViews>
  <sheetFormatPr baseColWidth="10" defaultColWidth="8.6640625" defaultRowHeight="18" x14ac:dyDescent="0"/>
  <cols>
    <col min="1" max="1" width="17.5" style="116" customWidth="1"/>
    <col min="2" max="2" width="32.5" style="118" customWidth="1"/>
    <col min="3" max="3" width="14.6640625" style="116" customWidth="1"/>
    <col min="4" max="4" width="12.33203125" style="116" customWidth="1"/>
    <col min="5" max="5" width="15.5" style="116" customWidth="1"/>
    <col min="6" max="6" width="33.6640625" style="84" customWidth="1"/>
    <col min="7" max="7" width="15.33203125" style="84" bestFit="1" customWidth="1"/>
    <col min="8" max="8" width="18.6640625" style="84" bestFit="1" customWidth="1"/>
    <col min="9" max="9" width="20.1640625" style="84" customWidth="1"/>
    <col min="10" max="10" width="29.83203125" style="117" customWidth="1"/>
    <col min="11" max="11" width="14.83203125" style="116" customWidth="1"/>
    <col min="12" max="12" width="11.33203125" style="116" customWidth="1"/>
    <col min="13" max="13" width="17.5" style="116" customWidth="1"/>
    <col min="14" max="14" width="8.6640625" style="116"/>
    <col min="15" max="15" width="13.5" style="116" customWidth="1"/>
    <col min="16" max="16384" width="8.6640625" style="84"/>
  </cols>
  <sheetData>
    <row r="2" spans="1:16" s="21" customFormat="1">
      <c r="A2" s="15"/>
      <c r="B2" s="16"/>
      <c r="C2" s="17" t="s">
        <v>201</v>
      </c>
      <c r="D2" s="15"/>
      <c r="E2" s="15"/>
      <c r="F2" s="15"/>
      <c r="G2" s="18"/>
      <c r="H2" s="15"/>
      <c r="I2" s="15"/>
      <c r="J2" s="19" t="s">
        <v>202</v>
      </c>
      <c r="K2" s="15"/>
      <c r="L2" s="15"/>
      <c r="M2" s="22"/>
      <c r="N2" s="22"/>
      <c r="O2" s="22"/>
    </row>
    <row r="3" spans="1:16" ht="19" thickBot="1">
      <c r="A3" s="67"/>
      <c r="B3" s="80"/>
      <c r="C3" s="64"/>
      <c r="D3" s="67"/>
      <c r="E3" s="67"/>
      <c r="F3" s="67"/>
      <c r="G3" s="82"/>
      <c r="H3" s="67"/>
      <c r="I3" s="67"/>
      <c r="J3" s="173"/>
      <c r="K3" s="67"/>
      <c r="L3" s="67"/>
    </row>
    <row r="4" spans="1:16" s="177" customFormat="1" ht="36">
      <c r="A4" s="85" t="s">
        <v>0</v>
      </c>
      <c r="B4" s="87" t="s">
        <v>1</v>
      </c>
      <c r="C4" s="88" t="s">
        <v>2</v>
      </c>
      <c r="D4" s="88" t="s">
        <v>3</v>
      </c>
      <c r="E4" s="88" t="s">
        <v>4</v>
      </c>
      <c r="F4" s="174" t="s">
        <v>5</v>
      </c>
      <c r="G4" s="175" t="s">
        <v>6</v>
      </c>
      <c r="H4" s="89" t="s">
        <v>7</v>
      </c>
      <c r="I4" s="88" t="s">
        <v>8</v>
      </c>
      <c r="J4" s="86" t="s">
        <v>9</v>
      </c>
      <c r="K4" s="90" t="s">
        <v>10</v>
      </c>
      <c r="L4" s="91" t="s">
        <v>11</v>
      </c>
      <c r="M4" s="91" t="s">
        <v>24</v>
      </c>
      <c r="N4" s="92" t="s">
        <v>153</v>
      </c>
      <c r="O4" s="93" t="s">
        <v>12</v>
      </c>
      <c r="P4" s="176"/>
    </row>
    <row r="5" spans="1:16" s="177" customFormat="1">
      <c r="A5" s="94"/>
      <c r="B5" s="96"/>
      <c r="C5" s="97"/>
      <c r="D5" s="97"/>
      <c r="E5" s="97"/>
      <c r="F5" s="101"/>
      <c r="G5" s="178"/>
      <c r="H5" s="99"/>
      <c r="I5" s="97"/>
      <c r="J5" s="95"/>
      <c r="K5" s="100"/>
      <c r="L5" s="97"/>
      <c r="M5" s="97"/>
      <c r="N5" s="101"/>
      <c r="O5" s="98"/>
      <c r="P5" s="176"/>
    </row>
    <row r="6" spans="1:16" s="177" customFormat="1">
      <c r="A6" s="179">
        <v>50288</v>
      </c>
      <c r="B6" s="100" t="s">
        <v>23</v>
      </c>
      <c r="C6" s="78">
        <v>12</v>
      </c>
      <c r="D6" s="78">
        <v>6</v>
      </c>
      <c r="E6" s="180">
        <v>6</v>
      </c>
      <c r="F6" s="104" t="s">
        <v>122</v>
      </c>
      <c r="G6" s="181">
        <v>15</v>
      </c>
      <c r="H6" s="102">
        <v>0</v>
      </c>
      <c r="I6" s="97" t="s">
        <v>14</v>
      </c>
      <c r="J6" s="95" t="s">
        <v>24</v>
      </c>
      <c r="K6" s="100">
        <v>0</v>
      </c>
      <c r="L6" s="97"/>
      <c r="M6" s="97">
        <v>1</v>
      </c>
      <c r="N6" s="101"/>
      <c r="O6" s="98"/>
      <c r="P6" s="176"/>
    </row>
    <row r="7" spans="1:16" s="177" customFormat="1">
      <c r="A7" s="182">
        <v>44392</v>
      </c>
      <c r="B7" s="100" t="s">
        <v>19</v>
      </c>
      <c r="C7" s="78">
        <v>15</v>
      </c>
      <c r="D7" s="78">
        <v>9</v>
      </c>
      <c r="E7" s="180">
        <v>6</v>
      </c>
      <c r="F7" s="104" t="s">
        <v>123</v>
      </c>
      <c r="G7" s="181">
        <v>6</v>
      </c>
      <c r="H7" s="102">
        <v>1</v>
      </c>
      <c r="I7" s="100" t="s">
        <v>20</v>
      </c>
      <c r="J7" s="95" t="s">
        <v>21</v>
      </c>
      <c r="K7" s="100">
        <v>1</v>
      </c>
      <c r="L7" s="97"/>
      <c r="M7" s="97"/>
      <c r="N7" s="101"/>
      <c r="O7" s="98">
        <v>1</v>
      </c>
      <c r="P7" s="176"/>
    </row>
    <row r="8" spans="1:16" s="177" customFormat="1">
      <c r="A8" s="182">
        <v>48006</v>
      </c>
      <c r="B8" s="100" t="s">
        <v>67</v>
      </c>
      <c r="C8" s="78">
        <v>9</v>
      </c>
      <c r="D8" s="78">
        <v>9</v>
      </c>
      <c r="E8" s="180">
        <v>6</v>
      </c>
      <c r="F8" s="104" t="s">
        <v>124</v>
      </c>
      <c r="G8" s="181">
        <v>6</v>
      </c>
      <c r="H8" s="102">
        <v>1</v>
      </c>
      <c r="I8" s="97" t="s">
        <v>14</v>
      </c>
      <c r="J8" s="95" t="s">
        <v>17</v>
      </c>
      <c r="K8" s="100">
        <v>1</v>
      </c>
      <c r="L8" s="97"/>
      <c r="M8" s="97"/>
      <c r="N8" s="101"/>
      <c r="O8" s="98"/>
      <c r="P8" s="176"/>
    </row>
    <row r="9" spans="1:16" s="185" customFormat="1">
      <c r="A9" s="183">
        <v>50257</v>
      </c>
      <c r="B9" s="100" t="s">
        <v>76</v>
      </c>
      <c r="C9" s="78">
        <v>9</v>
      </c>
      <c r="D9" s="78">
        <v>6</v>
      </c>
      <c r="E9" s="180">
        <v>6</v>
      </c>
      <c r="F9" s="104" t="s">
        <v>125</v>
      </c>
      <c r="G9" s="181">
        <v>6</v>
      </c>
      <c r="H9" s="103">
        <v>1</v>
      </c>
      <c r="I9" s="100" t="s">
        <v>14</v>
      </c>
      <c r="J9" s="95" t="s">
        <v>17</v>
      </c>
      <c r="K9" s="100">
        <v>1</v>
      </c>
      <c r="L9" s="100"/>
      <c r="M9" s="100"/>
      <c r="N9" s="104"/>
      <c r="O9" s="105"/>
      <c r="P9" s="184"/>
    </row>
    <row r="10" spans="1:16" s="185" customFormat="1">
      <c r="A10" s="182">
        <v>42056</v>
      </c>
      <c r="B10" s="100" t="s">
        <v>13</v>
      </c>
      <c r="C10" s="78">
        <v>3</v>
      </c>
      <c r="D10" s="78">
        <v>3</v>
      </c>
      <c r="E10" s="180">
        <v>3</v>
      </c>
      <c r="F10" s="104" t="s">
        <v>126</v>
      </c>
      <c r="G10" s="181">
        <v>3</v>
      </c>
      <c r="H10" s="103">
        <v>1</v>
      </c>
      <c r="I10" s="100" t="s">
        <v>14</v>
      </c>
      <c r="J10" s="95" t="s">
        <v>15</v>
      </c>
      <c r="K10" s="100">
        <v>1</v>
      </c>
      <c r="L10" s="100"/>
      <c r="M10" s="100"/>
      <c r="N10" s="104"/>
      <c r="O10" s="105"/>
      <c r="P10" s="184"/>
    </row>
    <row r="11" spans="1:16" s="185" customFormat="1">
      <c r="A11" s="182">
        <v>46881</v>
      </c>
      <c r="B11" s="100" t="s">
        <v>13</v>
      </c>
      <c r="C11" s="78">
        <v>9</v>
      </c>
      <c r="D11" s="78">
        <v>6</v>
      </c>
      <c r="E11" s="100">
        <v>6</v>
      </c>
      <c r="F11" s="104" t="s">
        <v>127</v>
      </c>
      <c r="G11" s="181">
        <v>6</v>
      </c>
      <c r="H11" s="103">
        <v>1</v>
      </c>
      <c r="I11" s="100" t="s">
        <v>14</v>
      </c>
      <c r="J11" s="95" t="s">
        <v>15</v>
      </c>
      <c r="K11" s="100">
        <v>1</v>
      </c>
      <c r="L11" s="100"/>
      <c r="M11" s="100"/>
      <c r="N11" s="104"/>
      <c r="O11" s="105"/>
      <c r="P11" s="184"/>
    </row>
    <row r="12" spans="1:16" s="177" customFormat="1">
      <c r="A12" s="179">
        <v>50065</v>
      </c>
      <c r="B12" s="100" t="s">
        <v>16</v>
      </c>
      <c r="C12" s="78">
        <v>12</v>
      </c>
      <c r="D12" s="78">
        <v>9</v>
      </c>
      <c r="E12" s="180">
        <v>9</v>
      </c>
      <c r="F12" s="104" t="s">
        <v>128</v>
      </c>
      <c r="G12" s="181">
        <v>9</v>
      </c>
      <c r="H12" s="102">
        <v>1</v>
      </c>
      <c r="I12" s="97" t="s">
        <v>14</v>
      </c>
      <c r="J12" s="95" t="s">
        <v>17</v>
      </c>
      <c r="K12" s="100">
        <v>1</v>
      </c>
      <c r="L12" s="97"/>
      <c r="M12" s="97"/>
      <c r="N12" s="101"/>
      <c r="O12" s="98"/>
      <c r="P12" s="176"/>
    </row>
    <row r="13" spans="1:16" s="177" customFormat="1">
      <c r="A13" s="182">
        <v>49989</v>
      </c>
      <c r="B13" s="100" t="s">
        <v>134</v>
      </c>
      <c r="C13" s="78">
        <v>9</v>
      </c>
      <c r="D13" s="78">
        <v>6</v>
      </c>
      <c r="E13" s="180">
        <v>9</v>
      </c>
      <c r="F13" s="104" t="s">
        <v>129</v>
      </c>
      <c r="G13" s="181">
        <v>9</v>
      </c>
      <c r="H13" s="102">
        <v>1</v>
      </c>
      <c r="I13" s="97" t="s">
        <v>14</v>
      </c>
      <c r="J13" s="83" t="s">
        <v>152</v>
      </c>
      <c r="K13" s="100">
        <v>0</v>
      </c>
      <c r="L13" s="97"/>
      <c r="M13" s="97"/>
      <c r="N13" s="101">
        <v>1</v>
      </c>
      <c r="O13" s="98"/>
      <c r="P13" s="176"/>
    </row>
    <row r="14" spans="1:16" s="177" customFormat="1">
      <c r="A14" s="182">
        <v>42146</v>
      </c>
      <c r="B14" s="100" t="s">
        <v>13</v>
      </c>
      <c r="C14" s="78">
        <v>3</v>
      </c>
      <c r="D14" s="78">
        <v>3</v>
      </c>
      <c r="E14" s="180">
        <v>3</v>
      </c>
      <c r="F14" s="104" t="s">
        <v>130</v>
      </c>
      <c r="G14" s="181">
        <v>9</v>
      </c>
      <c r="H14" s="102">
        <v>1</v>
      </c>
      <c r="I14" s="97" t="s">
        <v>14</v>
      </c>
      <c r="J14" s="95" t="s">
        <v>15</v>
      </c>
      <c r="K14" s="100">
        <v>1</v>
      </c>
      <c r="L14" s="97"/>
      <c r="M14" s="97"/>
      <c r="N14" s="101"/>
      <c r="O14" s="98"/>
      <c r="P14" s="176"/>
    </row>
    <row r="15" spans="1:16" s="177" customFormat="1">
      <c r="A15" s="182">
        <v>49579</v>
      </c>
      <c r="B15" s="100" t="s">
        <v>63</v>
      </c>
      <c r="C15" s="78">
        <v>12</v>
      </c>
      <c r="D15" s="78">
        <v>9</v>
      </c>
      <c r="E15" s="180">
        <v>9</v>
      </c>
      <c r="F15" s="104" t="s">
        <v>131</v>
      </c>
      <c r="G15" s="181">
        <v>9</v>
      </c>
      <c r="H15" s="102">
        <v>1</v>
      </c>
      <c r="I15" s="97" t="s">
        <v>62</v>
      </c>
      <c r="J15" s="95" t="s">
        <v>151</v>
      </c>
      <c r="K15" s="100">
        <v>0</v>
      </c>
      <c r="L15" s="97"/>
      <c r="M15" s="97"/>
      <c r="N15" s="101"/>
      <c r="O15" s="98">
        <v>1</v>
      </c>
      <c r="P15" s="176"/>
    </row>
    <row r="16" spans="1:16" s="177" customFormat="1">
      <c r="A16" s="182">
        <v>49493</v>
      </c>
      <c r="B16" s="100" t="s">
        <v>80</v>
      </c>
      <c r="C16" s="78">
        <v>9</v>
      </c>
      <c r="D16" s="78">
        <v>6</v>
      </c>
      <c r="E16" s="180">
        <v>6</v>
      </c>
      <c r="F16" s="104" t="s">
        <v>132</v>
      </c>
      <c r="G16" s="181">
        <v>6</v>
      </c>
      <c r="H16" s="102">
        <v>1</v>
      </c>
      <c r="I16" s="97" t="s">
        <v>62</v>
      </c>
      <c r="J16" s="95" t="s">
        <v>151</v>
      </c>
      <c r="K16" s="100">
        <v>0</v>
      </c>
      <c r="L16" s="97"/>
      <c r="M16" s="97"/>
      <c r="N16" s="101"/>
      <c r="O16" s="98">
        <v>1</v>
      </c>
      <c r="P16" s="176"/>
    </row>
    <row r="17" spans="1:37" s="177" customFormat="1">
      <c r="A17" s="182">
        <v>47701</v>
      </c>
      <c r="B17" s="100" t="s">
        <v>135</v>
      </c>
      <c r="C17" s="78">
        <v>15</v>
      </c>
      <c r="D17" s="78">
        <v>15</v>
      </c>
      <c r="E17" s="180">
        <v>15</v>
      </c>
      <c r="F17" s="104" t="s">
        <v>133</v>
      </c>
      <c r="G17" s="181">
        <v>15</v>
      </c>
      <c r="H17" s="102">
        <v>1</v>
      </c>
      <c r="I17" s="97" t="s">
        <v>14</v>
      </c>
      <c r="J17" s="95" t="s">
        <v>17</v>
      </c>
      <c r="K17" s="100">
        <v>1</v>
      </c>
      <c r="L17" s="97"/>
      <c r="M17" s="97"/>
      <c r="N17" s="101"/>
      <c r="O17" s="98"/>
      <c r="P17" s="176"/>
    </row>
    <row r="18" spans="1:37" s="177" customFormat="1">
      <c r="A18" s="84">
        <v>47794</v>
      </c>
      <c r="B18" s="110" t="s">
        <v>155</v>
      </c>
      <c r="C18" s="78">
        <v>6</v>
      </c>
      <c r="D18" s="78">
        <v>6</v>
      </c>
      <c r="E18" s="180">
        <v>6</v>
      </c>
      <c r="F18" s="186"/>
      <c r="G18" s="187"/>
      <c r="H18" s="102">
        <v>1</v>
      </c>
      <c r="I18" s="97" t="s">
        <v>14</v>
      </c>
      <c r="J18" s="95" t="s">
        <v>173</v>
      </c>
      <c r="K18" s="100">
        <v>1</v>
      </c>
      <c r="L18" s="97"/>
      <c r="M18" s="97">
        <v>1</v>
      </c>
      <c r="N18" s="101"/>
      <c r="O18" s="98"/>
      <c r="P18" s="176"/>
    </row>
    <row r="19" spans="1:37" s="177" customFormat="1">
      <c r="A19" s="84">
        <v>47921</v>
      </c>
      <c r="B19" s="110" t="s">
        <v>156</v>
      </c>
      <c r="C19" s="78">
        <v>9</v>
      </c>
      <c r="D19" s="78">
        <v>6</v>
      </c>
      <c r="E19" s="180">
        <v>0</v>
      </c>
      <c r="F19" s="186"/>
      <c r="G19" s="187"/>
      <c r="H19" s="102">
        <v>0</v>
      </c>
      <c r="I19" s="97" t="s">
        <v>14</v>
      </c>
      <c r="J19" s="95" t="s">
        <v>17</v>
      </c>
      <c r="K19" s="100"/>
      <c r="L19" s="97">
        <v>1</v>
      </c>
      <c r="M19" s="97"/>
      <c r="N19" s="101"/>
      <c r="O19" s="98"/>
      <c r="P19" s="176"/>
    </row>
    <row r="20" spans="1:37" s="177" customFormat="1">
      <c r="A20" s="188"/>
      <c r="B20" s="180"/>
      <c r="C20" s="180"/>
      <c r="D20" s="180"/>
      <c r="E20" s="180"/>
      <c r="F20" s="186"/>
      <c r="G20" s="187"/>
      <c r="H20" s="102"/>
      <c r="I20" s="97"/>
      <c r="J20" s="95"/>
      <c r="K20" s="100"/>
      <c r="L20" s="97"/>
      <c r="M20" s="97"/>
      <c r="N20" s="101"/>
      <c r="O20" s="98"/>
      <c r="P20" s="176"/>
    </row>
    <row r="21" spans="1:37" s="177" customFormat="1" ht="19" thickBot="1">
      <c r="A21" s="189"/>
      <c r="B21" s="200"/>
      <c r="C21" s="111"/>
      <c r="D21" s="111"/>
      <c r="E21" s="111"/>
      <c r="F21" s="190"/>
      <c r="G21" s="191"/>
      <c r="H21" s="112"/>
      <c r="I21" s="113"/>
      <c r="J21" s="192"/>
      <c r="K21" s="114"/>
      <c r="L21" s="113"/>
      <c r="M21" s="113"/>
      <c r="N21" s="193"/>
      <c r="O21" s="115"/>
      <c r="P21" s="176"/>
    </row>
    <row r="22" spans="1:37">
      <c r="C22" s="116">
        <f>SUM(C6:C21)</f>
        <v>132</v>
      </c>
      <c r="D22" s="116">
        <f>SUM(D6:D21)</f>
        <v>99</v>
      </c>
      <c r="E22" s="116">
        <f>SUM(E6:E21)</f>
        <v>90</v>
      </c>
      <c r="F22" s="116"/>
      <c r="G22" s="116">
        <f>SUM(G6:G21)</f>
        <v>99</v>
      </c>
      <c r="H22" s="116">
        <f>SUM(H6:H21)</f>
        <v>12</v>
      </c>
      <c r="I22" s="116"/>
      <c r="K22" s="116">
        <f>SUM(K6:K21)</f>
        <v>9</v>
      </c>
      <c r="L22" s="116">
        <f t="shared" ref="L22:O22" si="0">SUM(L6:L21)</f>
        <v>1</v>
      </c>
      <c r="M22" s="116">
        <f t="shared" si="0"/>
        <v>2</v>
      </c>
      <c r="N22" s="116">
        <f t="shared" si="0"/>
        <v>1</v>
      </c>
      <c r="O22" s="116">
        <f t="shared" si="0"/>
        <v>3</v>
      </c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</row>
    <row r="24" spans="1:37" s="122" customFormat="1">
      <c r="A24" s="119" t="s">
        <v>27</v>
      </c>
      <c r="B24" s="121" t="s">
        <v>196</v>
      </c>
      <c r="C24" s="119"/>
      <c r="D24" s="119"/>
      <c r="E24" s="119"/>
      <c r="J24" s="194"/>
      <c r="K24" s="119"/>
      <c r="L24" s="119"/>
      <c r="M24" s="119"/>
      <c r="N24" s="119"/>
      <c r="O24" s="119"/>
    </row>
    <row r="25" spans="1:37">
      <c r="E25" s="195"/>
      <c r="J25" s="132"/>
    </row>
    <row r="26" spans="1:37">
      <c r="B26" s="118" t="s">
        <v>28</v>
      </c>
      <c r="E26" s="195"/>
      <c r="J26" s="132"/>
    </row>
    <row r="27" spans="1:37">
      <c r="E27" s="195"/>
      <c r="J27" s="132"/>
    </row>
    <row r="28" spans="1:37">
      <c r="E28" s="195"/>
    </row>
    <row r="29" spans="1:37">
      <c r="B29" s="196" t="s">
        <v>29</v>
      </c>
      <c r="C29" s="159"/>
      <c r="E29" s="127"/>
      <c r="F29" s="130" t="s">
        <v>30</v>
      </c>
      <c r="G29" s="129"/>
      <c r="H29" s="131"/>
      <c r="I29" s="126"/>
      <c r="J29" s="132"/>
      <c r="K29" s="127"/>
      <c r="L29" s="127"/>
    </row>
    <row r="30" spans="1:37" ht="36">
      <c r="B30" s="197" t="s">
        <v>31</v>
      </c>
      <c r="C30" s="159">
        <v>195</v>
      </c>
      <c r="D30" s="195"/>
      <c r="E30" s="127"/>
      <c r="F30" s="132" t="s">
        <v>32</v>
      </c>
      <c r="G30" s="126">
        <v>99</v>
      </c>
      <c r="H30" s="127"/>
      <c r="I30" s="126"/>
      <c r="J30" s="132"/>
      <c r="K30" s="127"/>
      <c r="L30" s="127"/>
    </row>
    <row r="31" spans="1:37">
      <c r="B31" s="197" t="s">
        <v>33</v>
      </c>
      <c r="C31" s="159">
        <v>105</v>
      </c>
      <c r="E31" s="127"/>
      <c r="F31" s="132" t="s">
        <v>34</v>
      </c>
      <c r="G31" s="126">
        <v>33</v>
      </c>
      <c r="H31" s="133">
        <f>G31/G39</f>
        <v>0.33333333333333331</v>
      </c>
      <c r="I31" s="129"/>
      <c r="J31" s="130"/>
    </row>
    <row r="32" spans="1:37">
      <c r="B32" s="197" t="s">
        <v>35</v>
      </c>
      <c r="C32" s="159">
        <f>C30-C31</f>
        <v>90</v>
      </c>
      <c r="E32" s="127"/>
      <c r="F32" s="132" t="s">
        <v>36</v>
      </c>
      <c r="G32" s="134">
        <v>66</v>
      </c>
      <c r="H32" s="133"/>
      <c r="I32" s="126"/>
      <c r="J32" s="132"/>
    </row>
    <row r="33" spans="2:14">
      <c r="B33" s="197" t="s">
        <v>71</v>
      </c>
      <c r="C33" s="198">
        <f>ROUND((C31/C30),2)</f>
        <v>0.54</v>
      </c>
      <c r="E33" s="127"/>
      <c r="F33" s="132" t="s">
        <v>38</v>
      </c>
      <c r="G33" s="126">
        <v>0</v>
      </c>
      <c r="H33" s="133">
        <f>G33/G39</f>
        <v>0</v>
      </c>
      <c r="I33" s="126"/>
      <c r="J33" s="199"/>
    </row>
    <row r="34" spans="2:14">
      <c r="E34" s="127"/>
      <c r="F34" s="132" t="s">
        <v>39</v>
      </c>
      <c r="G34" s="126">
        <v>6</v>
      </c>
      <c r="H34" s="133">
        <f>G34/G39</f>
        <v>6.0606060606060608E-2</v>
      </c>
      <c r="I34" s="134"/>
      <c r="J34" s="199"/>
    </row>
    <row r="35" spans="2:14">
      <c r="E35" s="127"/>
      <c r="F35" s="132" t="s">
        <v>40</v>
      </c>
      <c r="G35" s="134">
        <v>66</v>
      </c>
      <c r="H35" s="133">
        <f>G35/G39</f>
        <v>0.66666666666666663</v>
      </c>
      <c r="I35" s="126"/>
      <c r="J35" s="199"/>
    </row>
    <row r="36" spans="2:14">
      <c r="E36" s="127"/>
      <c r="F36" s="127"/>
      <c r="G36" s="126"/>
      <c r="H36" s="127"/>
      <c r="I36" s="126"/>
      <c r="J36" s="199"/>
    </row>
    <row r="37" spans="2:14">
      <c r="E37" s="127"/>
      <c r="F37" s="126" t="s">
        <v>41</v>
      </c>
      <c r="G37" s="126">
        <v>132</v>
      </c>
      <c r="H37" s="133"/>
      <c r="I37" s="134"/>
      <c r="J37" s="199"/>
    </row>
    <row r="38" spans="2:14">
      <c r="E38" s="127"/>
      <c r="F38" s="126" t="s">
        <v>42</v>
      </c>
      <c r="G38" s="126">
        <v>99</v>
      </c>
      <c r="H38" s="127"/>
      <c r="I38" s="126"/>
      <c r="J38" s="132"/>
    </row>
    <row r="39" spans="2:14">
      <c r="E39" s="127"/>
      <c r="F39" s="126" t="s">
        <v>43</v>
      </c>
      <c r="G39" s="126">
        <v>99</v>
      </c>
      <c r="H39" s="127"/>
      <c r="I39" s="126"/>
      <c r="J39" s="199"/>
    </row>
    <row r="40" spans="2:14">
      <c r="E40" s="127"/>
      <c r="F40" s="126" t="s">
        <v>44</v>
      </c>
      <c r="G40" s="135">
        <f>G37/G39</f>
        <v>1.3333333333333333</v>
      </c>
      <c r="H40" s="127"/>
      <c r="I40" s="126"/>
      <c r="J40" s="132"/>
    </row>
    <row r="41" spans="2:14">
      <c r="E41" s="127"/>
      <c r="F41" s="126" t="s">
        <v>45</v>
      </c>
      <c r="G41" s="135">
        <f>G38/G39</f>
        <v>1</v>
      </c>
      <c r="H41" s="127"/>
      <c r="I41" s="126"/>
      <c r="J41" s="132"/>
    </row>
    <row r="42" spans="2:14">
      <c r="E42" s="127"/>
      <c r="F42" s="127"/>
      <c r="G42" s="126"/>
      <c r="H42" s="127"/>
      <c r="I42" s="135"/>
    </row>
    <row r="43" spans="2:14">
      <c r="E43" s="127"/>
      <c r="F43" s="126" t="s">
        <v>46</v>
      </c>
      <c r="G43" s="126">
        <v>14</v>
      </c>
      <c r="H43" s="136"/>
      <c r="I43" s="135"/>
      <c r="J43" s="132"/>
    </row>
    <row r="44" spans="2:14">
      <c r="E44" s="127"/>
      <c r="F44" s="126" t="s">
        <v>47</v>
      </c>
      <c r="G44" s="126">
        <v>12</v>
      </c>
      <c r="H44" s="136">
        <f>G44/G43</f>
        <v>0.8571428571428571</v>
      </c>
      <c r="I44" s="126"/>
      <c r="J44" s="132"/>
      <c r="K44" s="127"/>
      <c r="L44" s="127"/>
      <c r="M44" s="127"/>
      <c r="N44" s="127"/>
    </row>
    <row r="45" spans="2:14">
      <c r="E45" s="127"/>
      <c r="F45" s="126" t="s">
        <v>48</v>
      </c>
      <c r="G45" s="126">
        <v>3</v>
      </c>
      <c r="H45" s="136">
        <f>G45/G43</f>
        <v>0.21428571428571427</v>
      </c>
      <c r="I45" s="126"/>
      <c r="J45" s="199"/>
      <c r="K45" s="127"/>
      <c r="L45" s="127"/>
      <c r="M45" s="133"/>
      <c r="N45" s="133"/>
    </row>
    <row r="46" spans="2:14">
      <c r="E46" s="127"/>
      <c r="F46" s="126" t="s">
        <v>49</v>
      </c>
      <c r="G46" s="126">
        <v>9</v>
      </c>
      <c r="H46" s="136">
        <f>G46/G43</f>
        <v>0.6428571428571429</v>
      </c>
      <c r="I46" s="126"/>
      <c r="J46" s="199"/>
      <c r="K46" s="127"/>
      <c r="L46" s="127"/>
      <c r="M46" s="133"/>
      <c r="N46" s="133"/>
    </row>
    <row r="47" spans="2:14">
      <c r="E47" s="127"/>
      <c r="F47" s="126" t="s">
        <v>50</v>
      </c>
      <c r="G47" s="126">
        <v>13</v>
      </c>
      <c r="H47" s="136">
        <f>G47/G43</f>
        <v>0.9285714285714286</v>
      </c>
      <c r="I47" s="126"/>
      <c r="J47" s="199"/>
      <c r="K47" s="127"/>
      <c r="L47" s="127"/>
      <c r="M47" s="133"/>
      <c r="N47" s="133"/>
    </row>
    <row r="48" spans="2:14">
      <c r="E48" s="127"/>
      <c r="F48" s="126" t="s">
        <v>51</v>
      </c>
      <c r="G48" s="126">
        <v>1</v>
      </c>
      <c r="H48" s="136">
        <f>G48/G43</f>
        <v>7.1428571428571425E-2</v>
      </c>
      <c r="I48" s="126"/>
      <c r="J48" s="199"/>
      <c r="K48" s="127"/>
      <c r="L48" s="127"/>
      <c r="M48" s="133"/>
      <c r="N48" s="133"/>
    </row>
    <row r="49" spans="5:16">
      <c r="E49" s="127"/>
      <c r="F49" s="126" t="s">
        <v>52</v>
      </c>
      <c r="G49" s="126">
        <v>11</v>
      </c>
      <c r="H49" s="136">
        <f>G49/G44</f>
        <v>0.91666666666666663</v>
      </c>
      <c r="I49" s="126"/>
      <c r="J49" s="132"/>
      <c r="K49" s="127"/>
      <c r="L49" s="127"/>
      <c r="M49" s="133"/>
      <c r="N49" s="133"/>
      <c r="O49" s="127"/>
      <c r="P49" s="136"/>
    </row>
    <row r="50" spans="5:16">
      <c r="E50" s="127"/>
      <c r="F50" s="126" t="s">
        <v>53</v>
      </c>
      <c r="G50" s="126">
        <v>3</v>
      </c>
      <c r="H50" s="136">
        <f>G50/G44</f>
        <v>0.25</v>
      </c>
      <c r="I50" s="126"/>
      <c r="J50" s="132"/>
      <c r="K50" s="127"/>
      <c r="L50" s="127"/>
      <c r="M50" s="133"/>
      <c r="N50" s="133"/>
      <c r="O50" s="127"/>
      <c r="P50" s="136"/>
    </row>
    <row r="51" spans="5:16">
      <c r="E51" s="127"/>
      <c r="F51" s="126" t="s">
        <v>54</v>
      </c>
      <c r="G51" s="126">
        <v>8</v>
      </c>
      <c r="H51" s="136">
        <f>G51/G44</f>
        <v>0.66666666666666663</v>
      </c>
      <c r="I51" s="126"/>
      <c r="J51" s="132"/>
      <c r="K51" s="127"/>
      <c r="L51" s="127"/>
      <c r="M51" s="133"/>
      <c r="N51" s="133"/>
      <c r="O51" s="127"/>
      <c r="P51" s="136"/>
    </row>
    <row r="52" spans="5:16">
      <c r="E52" s="127"/>
      <c r="F52" s="126" t="s">
        <v>55</v>
      </c>
      <c r="G52" s="126">
        <v>1</v>
      </c>
      <c r="H52" s="136">
        <f>G52/G44</f>
        <v>8.3333333333333329E-2</v>
      </c>
      <c r="I52" s="126"/>
      <c r="J52" s="132"/>
      <c r="K52" s="127"/>
      <c r="L52" s="127"/>
      <c r="M52" s="133"/>
      <c r="N52" s="133"/>
      <c r="O52" s="127"/>
      <c r="P52" s="136"/>
    </row>
    <row r="53" spans="5:16">
      <c r="E53" s="127"/>
      <c r="F53" s="126" t="s">
        <v>56</v>
      </c>
      <c r="G53" s="126">
        <v>1</v>
      </c>
      <c r="H53" s="136">
        <f>G53/G44</f>
        <v>8.3333333333333329E-2</v>
      </c>
      <c r="I53" s="126"/>
      <c r="J53" s="132"/>
      <c r="K53" s="127"/>
      <c r="L53" s="127"/>
      <c r="M53" s="133"/>
      <c r="N53" s="133"/>
      <c r="O53" s="127"/>
      <c r="P53" s="136"/>
    </row>
    <row r="54" spans="5:16">
      <c r="E54" s="127"/>
      <c r="F54" s="126" t="s">
        <v>57</v>
      </c>
      <c r="G54" s="126">
        <v>0</v>
      </c>
      <c r="H54" s="136">
        <f>G54/G44</f>
        <v>0</v>
      </c>
      <c r="I54" s="126"/>
      <c r="J54" s="132"/>
      <c r="K54" s="127"/>
      <c r="L54" s="127"/>
      <c r="M54" s="133"/>
      <c r="N54" s="133"/>
      <c r="O54" s="127"/>
      <c r="P54" s="136"/>
    </row>
    <row r="55" spans="5:16">
      <c r="E55" s="127"/>
      <c r="I55" s="126"/>
      <c r="J55" s="132"/>
      <c r="K55" s="127"/>
      <c r="L55" s="127"/>
      <c r="M55" s="133"/>
      <c r="N55" s="133"/>
      <c r="O55" s="127"/>
      <c r="P55" s="136"/>
    </row>
    <row r="56" spans="5:16">
      <c r="E56" s="127"/>
      <c r="I56" s="126"/>
      <c r="J56" s="132"/>
      <c r="K56" s="127"/>
      <c r="L56" s="127"/>
      <c r="M56" s="133"/>
      <c r="N56" s="133"/>
      <c r="O56" s="127"/>
      <c r="P56" s="136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zoomScale="75" zoomScaleNormal="75" zoomScalePageLayoutView="75" workbookViewId="0">
      <selection activeCell="J53" sqref="J53"/>
    </sheetView>
  </sheetViews>
  <sheetFormatPr baseColWidth="10" defaultColWidth="11.5" defaultRowHeight="12" x14ac:dyDescent="0"/>
  <cols>
    <col min="1" max="1" width="8.33203125" style="222" customWidth="1"/>
    <col min="2" max="2" width="17.6640625" style="222" customWidth="1"/>
    <col min="3" max="3" width="11.5" style="222" customWidth="1"/>
    <col min="4" max="4" width="24.83203125" style="222" bestFit="1" customWidth="1"/>
    <col min="5" max="5" width="24.5" style="222" customWidth="1"/>
    <col min="6" max="6" width="29.83203125" style="224" customWidth="1"/>
    <col min="7" max="7" width="18.83203125" style="224" customWidth="1"/>
    <col min="8" max="8" width="12.1640625" style="225" customWidth="1"/>
    <col min="9" max="9" width="11.5" style="224" customWidth="1"/>
    <col min="10" max="10" width="9" style="224" customWidth="1"/>
    <col min="11" max="11" width="8.33203125" style="224" customWidth="1"/>
    <col min="12" max="12" width="7.6640625" style="224" customWidth="1"/>
    <col min="13" max="13" width="9" style="224" customWidth="1"/>
    <col min="14" max="14" width="8.83203125" style="222" customWidth="1"/>
    <col min="15" max="256" width="11.5" style="222"/>
    <col min="257" max="257" width="8.33203125" style="222" customWidth="1"/>
    <col min="258" max="258" width="17.6640625" style="222" customWidth="1"/>
    <col min="259" max="259" width="11.5" style="222" customWidth="1"/>
    <col min="260" max="260" width="24.83203125" style="222" bestFit="1" customWidth="1"/>
    <col min="261" max="261" width="24.5" style="222" customWidth="1"/>
    <col min="262" max="262" width="29.83203125" style="222" customWidth="1"/>
    <col min="263" max="263" width="18.83203125" style="222" customWidth="1"/>
    <col min="264" max="264" width="12.1640625" style="222" customWidth="1"/>
    <col min="265" max="265" width="11.5" style="222" customWidth="1"/>
    <col min="266" max="266" width="9" style="222" customWidth="1"/>
    <col min="267" max="267" width="8.33203125" style="222" customWidth="1"/>
    <col min="268" max="268" width="7.6640625" style="222" customWidth="1"/>
    <col min="269" max="269" width="9" style="222" customWidth="1"/>
    <col min="270" max="270" width="8.83203125" style="222" customWidth="1"/>
    <col min="271" max="512" width="11.5" style="222"/>
    <col min="513" max="513" width="8.33203125" style="222" customWidth="1"/>
    <col min="514" max="514" width="17.6640625" style="222" customWidth="1"/>
    <col min="515" max="515" width="11.5" style="222" customWidth="1"/>
    <col min="516" max="516" width="24.83203125" style="222" bestFit="1" customWidth="1"/>
    <col min="517" max="517" width="24.5" style="222" customWidth="1"/>
    <col min="518" max="518" width="29.83203125" style="222" customWidth="1"/>
    <col min="519" max="519" width="18.83203125" style="222" customWidth="1"/>
    <col min="520" max="520" width="12.1640625" style="222" customWidth="1"/>
    <col min="521" max="521" width="11.5" style="222" customWidth="1"/>
    <col min="522" max="522" width="9" style="222" customWidth="1"/>
    <col min="523" max="523" width="8.33203125" style="222" customWidth="1"/>
    <col min="524" max="524" width="7.6640625" style="222" customWidth="1"/>
    <col min="525" max="525" width="9" style="222" customWidth="1"/>
    <col min="526" max="526" width="8.83203125" style="222" customWidth="1"/>
    <col min="527" max="768" width="11.5" style="222"/>
    <col min="769" max="769" width="8.33203125" style="222" customWidth="1"/>
    <col min="770" max="770" width="17.6640625" style="222" customWidth="1"/>
    <col min="771" max="771" width="11.5" style="222" customWidth="1"/>
    <col min="772" max="772" width="24.83203125" style="222" bestFit="1" customWidth="1"/>
    <col min="773" max="773" width="24.5" style="222" customWidth="1"/>
    <col min="774" max="774" width="29.83203125" style="222" customWidth="1"/>
    <col min="775" max="775" width="18.83203125" style="222" customWidth="1"/>
    <col min="776" max="776" width="12.1640625" style="222" customWidth="1"/>
    <col min="777" max="777" width="11.5" style="222" customWidth="1"/>
    <col min="778" max="778" width="9" style="222" customWidth="1"/>
    <col min="779" max="779" width="8.33203125" style="222" customWidth="1"/>
    <col min="780" max="780" width="7.6640625" style="222" customWidth="1"/>
    <col min="781" max="781" width="9" style="222" customWidth="1"/>
    <col min="782" max="782" width="8.83203125" style="222" customWidth="1"/>
    <col min="783" max="1024" width="11.5" style="222"/>
    <col min="1025" max="1025" width="8.33203125" style="222" customWidth="1"/>
    <col min="1026" max="1026" width="17.6640625" style="222" customWidth="1"/>
    <col min="1027" max="1027" width="11.5" style="222" customWidth="1"/>
    <col min="1028" max="1028" width="24.83203125" style="222" bestFit="1" customWidth="1"/>
    <col min="1029" max="1029" width="24.5" style="222" customWidth="1"/>
    <col min="1030" max="1030" width="29.83203125" style="222" customWidth="1"/>
    <col min="1031" max="1031" width="18.83203125" style="222" customWidth="1"/>
    <col min="1032" max="1032" width="12.1640625" style="222" customWidth="1"/>
    <col min="1033" max="1033" width="11.5" style="222" customWidth="1"/>
    <col min="1034" max="1034" width="9" style="222" customWidth="1"/>
    <col min="1035" max="1035" width="8.33203125" style="222" customWidth="1"/>
    <col min="1036" max="1036" width="7.6640625" style="222" customWidth="1"/>
    <col min="1037" max="1037" width="9" style="222" customWidth="1"/>
    <col min="1038" max="1038" width="8.83203125" style="222" customWidth="1"/>
    <col min="1039" max="1280" width="11.5" style="222"/>
    <col min="1281" max="1281" width="8.33203125" style="222" customWidth="1"/>
    <col min="1282" max="1282" width="17.6640625" style="222" customWidth="1"/>
    <col min="1283" max="1283" width="11.5" style="222" customWidth="1"/>
    <col min="1284" max="1284" width="24.83203125" style="222" bestFit="1" customWidth="1"/>
    <col min="1285" max="1285" width="24.5" style="222" customWidth="1"/>
    <col min="1286" max="1286" width="29.83203125" style="222" customWidth="1"/>
    <col min="1287" max="1287" width="18.83203125" style="222" customWidth="1"/>
    <col min="1288" max="1288" width="12.1640625" style="222" customWidth="1"/>
    <col min="1289" max="1289" width="11.5" style="222" customWidth="1"/>
    <col min="1290" max="1290" width="9" style="222" customWidth="1"/>
    <col min="1291" max="1291" width="8.33203125" style="222" customWidth="1"/>
    <col min="1292" max="1292" width="7.6640625" style="222" customWidth="1"/>
    <col min="1293" max="1293" width="9" style="222" customWidth="1"/>
    <col min="1294" max="1294" width="8.83203125" style="222" customWidth="1"/>
    <col min="1295" max="1536" width="11.5" style="222"/>
    <col min="1537" max="1537" width="8.33203125" style="222" customWidth="1"/>
    <col min="1538" max="1538" width="17.6640625" style="222" customWidth="1"/>
    <col min="1539" max="1539" width="11.5" style="222" customWidth="1"/>
    <col min="1540" max="1540" width="24.83203125" style="222" bestFit="1" customWidth="1"/>
    <col min="1541" max="1541" width="24.5" style="222" customWidth="1"/>
    <col min="1542" max="1542" width="29.83203125" style="222" customWidth="1"/>
    <col min="1543" max="1543" width="18.83203125" style="222" customWidth="1"/>
    <col min="1544" max="1544" width="12.1640625" style="222" customWidth="1"/>
    <col min="1545" max="1545" width="11.5" style="222" customWidth="1"/>
    <col min="1546" max="1546" width="9" style="222" customWidth="1"/>
    <col min="1547" max="1547" width="8.33203125" style="222" customWidth="1"/>
    <col min="1548" max="1548" width="7.6640625" style="222" customWidth="1"/>
    <col min="1549" max="1549" width="9" style="222" customWidth="1"/>
    <col min="1550" max="1550" width="8.83203125" style="222" customWidth="1"/>
    <col min="1551" max="1792" width="11.5" style="222"/>
    <col min="1793" max="1793" width="8.33203125" style="222" customWidth="1"/>
    <col min="1794" max="1794" width="17.6640625" style="222" customWidth="1"/>
    <col min="1795" max="1795" width="11.5" style="222" customWidth="1"/>
    <col min="1796" max="1796" width="24.83203125" style="222" bestFit="1" customWidth="1"/>
    <col min="1797" max="1797" width="24.5" style="222" customWidth="1"/>
    <col min="1798" max="1798" width="29.83203125" style="222" customWidth="1"/>
    <col min="1799" max="1799" width="18.83203125" style="222" customWidth="1"/>
    <col min="1800" max="1800" width="12.1640625" style="222" customWidth="1"/>
    <col min="1801" max="1801" width="11.5" style="222" customWidth="1"/>
    <col min="1802" max="1802" width="9" style="222" customWidth="1"/>
    <col min="1803" max="1803" width="8.33203125" style="222" customWidth="1"/>
    <col min="1804" max="1804" width="7.6640625" style="222" customWidth="1"/>
    <col min="1805" max="1805" width="9" style="222" customWidth="1"/>
    <col min="1806" max="1806" width="8.83203125" style="222" customWidth="1"/>
    <col min="1807" max="2048" width="11.5" style="222"/>
    <col min="2049" max="2049" width="8.33203125" style="222" customWidth="1"/>
    <col min="2050" max="2050" width="17.6640625" style="222" customWidth="1"/>
    <col min="2051" max="2051" width="11.5" style="222" customWidth="1"/>
    <col min="2052" max="2052" width="24.83203125" style="222" bestFit="1" customWidth="1"/>
    <col min="2053" max="2053" width="24.5" style="222" customWidth="1"/>
    <col min="2054" max="2054" width="29.83203125" style="222" customWidth="1"/>
    <col min="2055" max="2055" width="18.83203125" style="222" customWidth="1"/>
    <col min="2056" max="2056" width="12.1640625" style="222" customWidth="1"/>
    <col min="2057" max="2057" width="11.5" style="222" customWidth="1"/>
    <col min="2058" max="2058" width="9" style="222" customWidth="1"/>
    <col min="2059" max="2059" width="8.33203125" style="222" customWidth="1"/>
    <col min="2060" max="2060" width="7.6640625" style="222" customWidth="1"/>
    <col min="2061" max="2061" width="9" style="222" customWidth="1"/>
    <col min="2062" max="2062" width="8.83203125" style="222" customWidth="1"/>
    <col min="2063" max="2304" width="11.5" style="222"/>
    <col min="2305" max="2305" width="8.33203125" style="222" customWidth="1"/>
    <col min="2306" max="2306" width="17.6640625" style="222" customWidth="1"/>
    <col min="2307" max="2307" width="11.5" style="222" customWidth="1"/>
    <col min="2308" max="2308" width="24.83203125" style="222" bestFit="1" customWidth="1"/>
    <col min="2309" max="2309" width="24.5" style="222" customWidth="1"/>
    <col min="2310" max="2310" width="29.83203125" style="222" customWidth="1"/>
    <col min="2311" max="2311" width="18.83203125" style="222" customWidth="1"/>
    <col min="2312" max="2312" width="12.1640625" style="222" customWidth="1"/>
    <col min="2313" max="2313" width="11.5" style="222" customWidth="1"/>
    <col min="2314" max="2314" width="9" style="222" customWidth="1"/>
    <col min="2315" max="2315" width="8.33203125" style="222" customWidth="1"/>
    <col min="2316" max="2316" width="7.6640625" style="222" customWidth="1"/>
    <col min="2317" max="2317" width="9" style="222" customWidth="1"/>
    <col min="2318" max="2318" width="8.83203125" style="222" customWidth="1"/>
    <col min="2319" max="2560" width="11.5" style="222"/>
    <col min="2561" max="2561" width="8.33203125" style="222" customWidth="1"/>
    <col min="2562" max="2562" width="17.6640625" style="222" customWidth="1"/>
    <col min="2563" max="2563" width="11.5" style="222" customWidth="1"/>
    <col min="2564" max="2564" width="24.83203125" style="222" bestFit="1" customWidth="1"/>
    <col min="2565" max="2565" width="24.5" style="222" customWidth="1"/>
    <col min="2566" max="2566" width="29.83203125" style="222" customWidth="1"/>
    <col min="2567" max="2567" width="18.83203125" style="222" customWidth="1"/>
    <col min="2568" max="2568" width="12.1640625" style="222" customWidth="1"/>
    <col min="2569" max="2569" width="11.5" style="222" customWidth="1"/>
    <col min="2570" max="2570" width="9" style="222" customWidth="1"/>
    <col min="2571" max="2571" width="8.33203125" style="222" customWidth="1"/>
    <col min="2572" max="2572" width="7.6640625" style="222" customWidth="1"/>
    <col min="2573" max="2573" width="9" style="222" customWidth="1"/>
    <col min="2574" max="2574" width="8.83203125" style="222" customWidth="1"/>
    <col min="2575" max="2816" width="11.5" style="222"/>
    <col min="2817" max="2817" width="8.33203125" style="222" customWidth="1"/>
    <col min="2818" max="2818" width="17.6640625" style="222" customWidth="1"/>
    <col min="2819" max="2819" width="11.5" style="222" customWidth="1"/>
    <col min="2820" max="2820" width="24.83203125" style="222" bestFit="1" customWidth="1"/>
    <col min="2821" max="2821" width="24.5" style="222" customWidth="1"/>
    <col min="2822" max="2822" width="29.83203125" style="222" customWidth="1"/>
    <col min="2823" max="2823" width="18.83203125" style="222" customWidth="1"/>
    <col min="2824" max="2824" width="12.1640625" style="222" customWidth="1"/>
    <col min="2825" max="2825" width="11.5" style="222" customWidth="1"/>
    <col min="2826" max="2826" width="9" style="222" customWidth="1"/>
    <col min="2827" max="2827" width="8.33203125" style="222" customWidth="1"/>
    <col min="2828" max="2828" width="7.6640625" style="222" customWidth="1"/>
    <col min="2829" max="2829" width="9" style="222" customWidth="1"/>
    <col min="2830" max="2830" width="8.83203125" style="222" customWidth="1"/>
    <col min="2831" max="3072" width="11.5" style="222"/>
    <col min="3073" max="3073" width="8.33203125" style="222" customWidth="1"/>
    <col min="3074" max="3074" width="17.6640625" style="222" customWidth="1"/>
    <col min="3075" max="3075" width="11.5" style="222" customWidth="1"/>
    <col min="3076" max="3076" width="24.83203125" style="222" bestFit="1" customWidth="1"/>
    <col min="3077" max="3077" width="24.5" style="222" customWidth="1"/>
    <col min="3078" max="3078" width="29.83203125" style="222" customWidth="1"/>
    <col min="3079" max="3079" width="18.83203125" style="222" customWidth="1"/>
    <col min="3080" max="3080" width="12.1640625" style="222" customWidth="1"/>
    <col min="3081" max="3081" width="11.5" style="222" customWidth="1"/>
    <col min="3082" max="3082" width="9" style="222" customWidth="1"/>
    <col min="3083" max="3083" width="8.33203125" style="222" customWidth="1"/>
    <col min="3084" max="3084" width="7.6640625" style="222" customWidth="1"/>
    <col min="3085" max="3085" width="9" style="222" customWidth="1"/>
    <col min="3086" max="3086" width="8.83203125" style="222" customWidth="1"/>
    <col min="3087" max="3328" width="11.5" style="222"/>
    <col min="3329" max="3329" width="8.33203125" style="222" customWidth="1"/>
    <col min="3330" max="3330" width="17.6640625" style="222" customWidth="1"/>
    <col min="3331" max="3331" width="11.5" style="222" customWidth="1"/>
    <col min="3332" max="3332" width="24.83203125" style="222" bestFit="1" customWidth="1"/>
    <col min="3333" max="3333" width="24.5" style="222" customWidth="1"/>
    <col min="3334" max="3334" width="29.83203125" style="222" customWidth="1"/>
    <col min="3335" max="3335" width="18.83203125" style="222" customWidth="1"/>
    <col min="3336" max="3336" width="12.1640625" style="222" customWidth="1"/>
    <col min="3337" max="3337" width="11.5" style="222" customWidth="1"/>
    <col min="3338" max="3338" width="9" style="222" customWidth="1"/>
    <col min="3339" max="3339" width="8.33203125" style="222" customWidth="1"/>
    <col min="3340" max="3340" width="7.6640625" style="222" customWidth="1"/>
    <col min="3341" max="3341" width="9" style="222" customWidth="1"/>
    <col min="3342" max="3342" width="8.83203125" style="222" customWidth="1"/>
    <col min="3343" max="3584" width="11.5" style="222"/>
    <col min="3585" max="3585" width="8.33203125" style="222" customWidth="1"/>
    <col min="3586" max="3586" width="17.6640625" style="222" customWidth="1"/>
    <col min="3587" max="3587" width="11.5" style="222" customWidth="1"/>
    <col min="3588" max="3588" width="24.83203125" style="222" bestFit="1" customWidth="1"/>
    <col min="3589" max="3589" width="24.5" style="222" customWidth="1"/>
    <col min="3590" max="3590" width="29.83203125" style="222" customWidth="1"/>
    <col min="3591" max="3591" width="18.83203125" style="222" customWidth="1"/>
    <col min="3592" max="3592" width="12.1640625" style="222" customWidth="1"/>
    <col min="3593" max="3593" width="11.5" style="222" customWidth="1"/>
    <col min="3594" max="3594" width="9" style="222" customWidth="1"/>
    <col min="3595" max="3595" width="8.33203125" style="222" customWidth="1"/>
    <col min="3596" max="3596" width="7.6640625" style="222" customWidth="1"/>
    <col min="3597" max="3597" width="9" style="222" customWidth="1"/>
    <col min="3598" max="3598" width="8.83203125" style="222" customWidth="1"/>
    <col min="3599" max="3840" width="11.5" style="222"/>
    <col min="3841" max="3841" width="8.33203125" style="222" customWidth="1"/>
    <col min="3842" max="3842" width="17.6640625" style="222" customWidth="1"/>
    <col min="3843" max="3843" width="11.5" style="222" customWidth="1"/>
    <col min="3844" max="3844" width="24.83203125" style="222" bestFit="1" customWidth="1"/>
    <col min="3845" max="3845" width="24.5" style="222" customWidth="1"/>
    <col min="3846" max="3846" width="29.83203125" style="222" customWidth="1"/>
    <col min="3847" max="3847" width="18.83203125" style="222" customWidth="1"/>
    <col min="3848" max="3848" width="12.1640625" style="222" customWidth="1"/>
    <col min="3849" max="3849" width="11.5" style="222" customWidth="1"/>
    <col min="3850" max="3850" width="9" style="222" customWidth="1"/>
    <col min="3851" max="3851" width="8.33203125" style="222" customWidth="1"/>
    <col min="3852" max="3852" width="7.6640625" style="222" customWidth="1"/>
    <col min="3853" max="3853" width="9" style="222" customWidth="1"/>
    <col min="3854" max="3854" width="8.83203125" style="222" customWidth="1"/>
    <col min="3855" max="4096" width="11.5" style="222"/>
    <col min="4097" max="4097" width="8.33203125" style="222" customWidth="1"/>
    <col min="4098" max="4098" width="17.6640625" style="222" customWidth="1"/>
    <col min="4099" max="4099" width="11.5" style="222" customWidth="1"/>
    <col min="4100" max="4100" width="24.83203125" style="222" bestFit="1" customWidth="1"/>
    <col min="4101" max="4101" width="24.5" style="222" customWidth="1"/>
    <col min="4102" max="4102" width="29.83203125" style="222" customWidth="1"/>
    <col min="4103" max="4103" width="18.83203125" style="222" customWidth="1"/>
    <col min="4104" max="4104" width="12.1640625" style="222" customWidth="1"/>
    <col min="4105" max="4105" width="11.5" style="222" customWidth="1"/>
    <col min="4106" max="4106" width="9" style="222" customWidth="1"/>
    <col min="4107" max="4107" width="8.33203125" style="222" customWidth="1"/>
    <col min="4108" max="4108" width="7.6640625" style="222" customWidth="1"/>
    <col min="4109" max="4109" width="9" style="222" customWidth="1"/>
    <col min="4110" max="4110" width="8.83203125" style="222" customWidth="1"/>
    <col min="4111" max="4352" width="11.5" style="222"/>
    <col min="4353" max="4353" width="8.33203125" style="222" customWidth="1"/>
    <col min="4354" max="4354" width="17.6640625" style="222" customWidth="1"/>
    <col min="4355" max="4355" width="11.5" style="222" customWidth="1"/>
    <col min="4356" max="4356" width="24.83203125" style="222" bestFit="1" customWidth="1"/>
    <col min="4357" max="4357" width="24.5" style="222" customWidth="1"/>
    <col min="4358" max="4358" width="29.83203125" style="222" customWidth="1"/>
    <col min="4359" max="4359" width="18.83203125" style="222" customWidth="1"/>
    <col min="4360" max="4360" width="12.1640625" style="222" customWidth="1"/>
    <col min="4361" max="4361" width="11.5" style="222" customWidth="1"/>
    <col min="4362" max="4362" width="9" style="222" customWidth="1"/>
    <col min="4363" max="4363" width="8.33203125" style="222" customWidth="1"/>
    <col min="4364" max="4364" width="7.6640625" style="222" customWidth="1"/>
    <col min="4365" max="4365" width="9" style="222" customWidth="1"/>
    <col min="4366" max="4366" width="8.83203125" style="222" customWidth="1"/>
    <col min="4367" max="4608" width="11.5" style="222"/>
    <col min="4609" max="4609" width="8.33203125" style="222" customWidth="1"/>
    <col min="4610" max="4610" width="17.6640625" style="222" customWidth="1"/>
    <col min="4611" max="4611" width="11.5" style="222" customWidth="1"/>
    <col min="4612" max="4612" width="24.83203125" style="222" bestFit="1" customWidth="1"/>
    <col min="4613" max="4613" width="24.5" style="222" customWidth="1"/>
    <col min="4614" max="4614" width="29.83203125" style="222" customWidth="1"/>
    <col min="4615" max="4615" width="18.83203125" style="222" customWidth="1"/>
    <col min="4616" max="4616" width="12.1640625" style="222" customWidth="1"/>
    <col min="4617" max="4617" width="11.5" style="222" customWidth="1"/>
    <col min="4618" max="4618" width="9" style="222" customWidth="1"/>
    <col min="4619" max="4619" width="8.33203125" style="222" customWidth="1"/>
    <col min="4620" max="4620" width="7.6640625" style="222" customWidth="1"/>
    <col min="4621" max="4621" width="9" style="222" customWidth="1"/>
    <col min="4622" max="4622" width="8.83203125" style="222" customWidth="1"/>
    <col min="4623" max="4864" width="11.5" style="222"/>
    <col min="4865" max="4865" width="8.33203125" style="222" customWidth="1"/>
    <col min="4866" max="4866" width="17.6640625" style="222" customWidth="1"/>
    <col min="4867" max="4867" width="11.5" style="222" customWidth="1"/>
    <col min="4868" max="4868" width="24.83203125" style="222" bestFit="1" customWidth="1"/>
    <col min="4869" max="4869" width="24.5" style="222" customWidth="1"/>
    <col min="4870" max="4870" width="29.83203125" style="222" customWidth="1"/>
    <col min="4871" max="4871" width="18.83203125" style="222" customWidth="1"/>
    <col min="4872" max="4872" width="12.1640625" style="222" customWidth="1"/>
    <col min="4873" max="4873" width="11.5" style="222" customWidth="1"/>
    <col min="4874" max="4874" width="9" style="222" customWidth="1"/>
    <col min="4875" max="4875" width="8.33203125" style="222" customWidth="1"/>
    <col min="4876" max="4876" width="7.6640625" style="222" customWidth="1"/>
    <col min="4877" max="4877" width="9" style="222" customWidth="1"/>
    <col min="4878" max="4878" width="8.83203125" style="222" customWidth="1"/>
    <col min="4879" max="5120" width="11.5" style="222"/>
    <col min="5121" max="5121" width="8.33203125" style="222" customWidth="1"/>
    <col min="5122" max="5122" width="17.6640625" style="222" customWidth="1"/>
    <col min="5123" max="5123" width="11.5" style="222" customWidth="1"/>
    <col min="5124" max="5124" width="24.83203125" style="222" bestFit="1" customWidth="1"/>
    <col min="5125" max="5125" width="24.5" style="222" customWidth="1"/>
    <col min="5126" max="5126" width="29.83203125" style="222" customWidth="1"/>
    <col min="5127" max="5127" width="18.83203125" style="222" customWidth="1"/>
    <col min="5128" max="5128" width="12.1640625" style="222" customWidth="1"/>
    <col min="5129" max="5129" width="11.5" style="222" customWidth="1"/>
    <col min="5130" max="5130" width="9" style="222" customWidth="1"/>
    <col min="5131" max="5131" width="8.33203125" style="222" customWidth="1"/>
    <col min="5132" max="5132" width="7.6640625" style="222" customWidth="1"/>
    <col min="5133" max="5133" width="9" style="222" customWidth="1"/>
    <col min="5134" max="5134" width="8.83203125" style="222" customWidth="1"/>
    <col min="5135" max="5376" width="11.5" style="222"/>
    <col min="5377" max="5377" width="8.33203125" style="222" customWidth="1"/>
    <col min="5378" max="5378" width="17.6640625" style="222" customWidth="1"/>
    <col min="5379" max="5379" width="11.5" style="222" customWidth="1"/>
    <col min="5380" max="5380" width="24.83203125" style="222" bestFit="1" customWidth="1"/>
    <col min="5381" max="5381" width="24.5" style="222" customWidth="1"/>
    <col min="5382" max="5382" width="29.83203125" style="222" customWidth="1"/>
    <col min="5383" max="5383" width="18.83203125" style="222" customWidth="1"/>
    <col min="5384" max="5384" width="12.1640625" style="222" customWidth="1"/>
    <col min="5385" max="5385" width="11.5" style="222" customWidth="1"/>
    <col min="5386" max="5386" width="9" style="222" customWidth="1"/>
    <col min="5387" max="5387" width="8.33203125" style="222" customWidth="1"/>
    <col min="5388" max="5388" width="7.6640625" style="222" customWidth="1"/>
    <col min="5389" max="5389" width="9" style="222" customWidth="1"/>
    <col min="5390" max="5390" width="8.83203125" style="222" customWidth="1"/>
    <col min="5391" max="5632" width="11.5" style="222"/>
    <col min="5633" max="5633" width="8.33203125" style="222" customWidth="1"/>
    <col min="5634" max="5634" width="17.6640625" style="222" customWidth="1"/>
    <col min="5635" max="5635" width="11.5" style="222" customWidth="1"/>
    <col min="5636" max="5636" width="24.83203125" style="222" bestFit="1" customWidth="1"/>
    <col min="5637" max="5637" width="24.5" style="222" customWidth="1"/>
    <col min="5638" max="5638" width="29.83203125" style="222" customWidth="1"/>
    <col min="5639" max="5639" width="18.83203125" style="222" customWidth="1"/>
    <col min="5640" max="5640" width="12.1640625" style="222" customWidth="1"/>
    <col min="5641" max="5641" width="11.5" style="222" customWidth="1"/>
    <col min="5642" max="5642" width="9" style="222" customWidth="1"/>
    <col min="5643" max="5643" width="8.33203125" style="222" customWidth="1"/>
    <col min="5644" max="5644" width="7.6640625" style="222" customWidth="1"/>
    <col min="5645" max="5645" width="9" style="222" customWidth="1"/>
    <col min="5646" max="5646" width="8.83203125" style="222" customWidth="1"/>
    <col min="5647" max="5888" width="11.5" style="222"/>
    <col min="5889" max="5889" width="8.33203125" style="222" customWidth="1"/>
    <col min="5890" max="5890" width="17.6640625" style="222" customWidth="1"/>
    <col min="5891" max="5891" width="11.5" style="222" customWidth="1"/>
    <col min="5892" max="5892" width="24.83203125" style="222" bestFit="1" customWidth="1"/>
    <col min="5893" max="5893" width="24.5" style="222" customWidth="1"/>
    <col min="5894" max="5894" width="29.83203125" style="222" customWidth="1"/>
    <col min="5895" max="5895" width="18.83203125" style="222" customWidth="1"/>
    <col min="5896" max="5896" width="12.1640625" style="222" customWidth="1"/>
    <col min="5897" max="5897" width="11.5" style="222" customWidth="1"/>
    <col min="5898" max="5898" width="9" style="222" customWidth="1"/>
    <col min="5899" max="5899" width="8.33203125" style="222" customWidth="1"/>
    <col min="5900" max="5900" width="7.6640625" style="222" customWidth="1"/>
    <col min="5901" max="5901" width="9" style="222" customWidth="1"/>
    <col min="5902" max="5902" width="8.83203125" style="222" customWidth="1"/>
    <col min="5903" max="6144" width="11.5" style="222"/>
    <col min="6145" max="6145" width="8.33203125" style="222" customWidth="1"/>
    <col min="6146" max="6146" width="17.6640625" style="222" customWidth="1"/>
    <col min="6147" max="6147" width="11.5" style="222" customWidth="1"/>
    <col min="6148" max="6148" width="24.83203125" style="222" bestFit="1" customWidth="1"/>
    <col min="6149" max="6149" width="24.5" style="222" customWidth="1"/>
    <col min="6150" max="6150" width="29.83203125" style="222" customWidth="1"/>
    <col min="6151" max="6151" width="18.83203125" style="222" customWidth="1"/>
    <col min="6152" max="6152" width="12.1640625" style="222" customWidth="1"/>
    <col min="6153" max="6153" width="11.5" style="222" customWidth="1"/>
    <col min="6154" max="6154" width="9" style="222" customWidth="1"/>
    <col min="6155" max="6155" width="8.33203125" style="222" customWidth="1"/>
    <col min="6156" max="6156" width="7.6640625" style="222" customWidth="1"/>
    <col min="6157" max="6157" width="9" style="222" customWidth="1"/>
    <col min="6158" max="6158" width="8.83203125" style="222" customWidth="1"/>
    <col min="6159" max="6400" width="11.5" style="222"/>
    <col min="6401" max="6401" width="8.33203125" style="222" customWidth="1"/>
    <col min="6402" max="6402" width="17.6640625" style="222" customWidth="1"/>
    <col min="6403" max="6403" width="11.5" style="222" customWidth="1"/>
    <col min="6404" max="6404" width="24.83203125" style="222" bestFit="1" customWidth="1"/>
    <col min="6405" max="6405" width="24.5" style="222" customWidth="1"/>
    <col min="6406" max="6406" width="29.83203125" style="222" customWidth="1"/>
    <col min="6407" max="6407" width="18.83203125" style="222" customWidth="1"/>
    <col min="6408" max="6408" width="12.1640625" style="222" customWidth="1"/>
    <col min="6409" max="6409" width="11.5" style="222" customWidth="1"/>
    <col min="6410" max="6410" width="9" style="222" customWidth="1"/>
    <col min="6411" max="6411" width="8.33203125" style="222" customWidth="1"/>
    <col min="6412" max="6412" width="7.6640625" style="222" customWidth="1"/>
    <col min="6413" max="6413" width="9" style="222" customWidth="1"/>
    <col min="6414" max="6414" width="8.83203125" style="222" customWidth="1"/>
    <col min="6415" max="6656" width="11.5" style="222"/>
    <col min="6657" max="6657" width="8.33203125" style="222" customWidth="1"/>
    <col min="6658" max="6658" width="17.6640625" style="222" customWidth="1"/>
    <col min="6659" max="6659" width="11.5" style="222" customWidth="1"/>
    <col min="6660" max="6660" width="24.83203125" style="222" bestFit="1" customWidth="1"/>
    <col min="6661" max="6661" width="24.5" style="222" customWidth="1"/>
    <col min="6662" max="6662" width="29.83203125" style="222" customWidth="1"/>
    <col min="6663" max="6663" width="18.83203125" style="222" customWidth="1"/>
    <col min="6664" max="6664" width="12.1640625" style="222" customWidth="1"/>
    <col min="6665" max="6665" width="11.5" style="222" customWidth="1"/>
    <col min="6666" max="6666" width="9" style="222" customWidth="1"/>
    <col min="6667" max="6667" width="8.33203125" style="222" customWidth="1"/>
    <col min="6668" max="6668" width="7.6640625" style="222" customWidth="1"/>
    <col min="6669" max="6669" width="9" style="222" customWidth="1"/>
    <col min="6670" max="6670" width="8.83203125" style="222" customWidth="1"/>
    <col min="6671" max="6912" width="11.5" style="222"/>
    <col min="6913" max="6913" width="8.33203125" style="222" customWidth="1"/>
    <col min="6914" max="6914" width="17.6640625" style="222" customWidth="1"/>
    <col min="6915" max="6915" width="11.5" style="222" customWidth="1"/>
    <col min="6916" max="6916" width="24.83203125" style="222" bestFit="1" customWidth="1"/>
    <col min="6917" max="6917" width="24.5" style="222" customWidth="1"/>
    <col min="6918" max="6918" width="29.83203125" style="222" customWidth="1"/>
    <col min="6919" max="6919" width="18.83203125" style="222" customWidth="1"/>
    <col min="6920" max="6920" width="12.1640625" style="222" customWidth="1"/>
    <col min="6921" max="6921" width="11.5" style="222" customWidth="1"/>
    <col min="6922" max="6922" width="9" style="222" customWidth="1"/>
    <col min="6923" max="6923" width="8.33203125" style="222" customWidth="1"/>
    <col min="6924" max="6924" width="7.6640625" style="222" customWidth="1"/>
    <col min="6925" max="6925" width="9" style="222" customWidth="1"/>
    <col min="6926" max="6926" width="8.83203125" style="222" customWidth="1"/>
    <col min="6927" max="7168" width="11.5" style="222"/>
    <col min="7169" max="7169" width="8.33203125" style="222" customWidth="1"/>
    <col min="7170" max="7170" width="17.6640625" style="222" customWidth="1"/>
    <col min="7171" max="7171" width="11.5" style="222" customWidth="1"/>
    <col min="7172" max="7172" width="24.83203125" style="222" bestFit="1" customWidth="1"/>
    <col min="7173" max="7173" width="24.5" style="222" customWidth="1"/>
    <col min="7174" max="7174" width="29.83203125" style="222" customWidth="1"/>
    <col min="7175" max="7175" width="18.83203125" style="222" customWidth="1"/>
    <col min="7176" max="7176" width="12.1640625" style="222" customWidth="1"/>
    <col min="7177" max="7177" width="11.5" style="222" customWidth="1"/>
    <col min="7178" max="7178" width="9" style="222" customWidth="1"/>
    <col min="7179" max="7179" width="8.33203125" style="222" customWidth="1"/>
    <col min="7180" max="7180" width="7.6640625" style="222" customWidth="1"/>
    <col min="7181" max="7181" width="9" style="222" customWidth="1"/>
    <col min="7182" max="7182" width="8.83203125" style="222" customWidth="1"/>
    <col min="7183" max="7424" width="11.5" style="222"/>
    <col min="7425" max="7425" width="8.33203125" style="222" customWidth="1"/>
    <col min="7426" max="7426" width="17.6640625" style="222" customWidth="1"/>
    <col min="7427" max="7427" width="11.5" style="222" customWidth="1"/>
    <col min="7428" max="7428" width="24.83203125" style="222" bestFit="1" customWidth="1"/>
    <col min="7429" max="7429" width="24.5" style="222" customWidth="1"/>
    <col min="7430" max="7430" width="29.83203125" style="222" customWidth="1"/>
    <col min="7431" max="7431" width="18.83203125" style="222" customWidth="1"/>
    <col min="7432" max="7432" width="12.1640625" style="222" customWidth="1"/>
    <col min="7433" max="7433" width="11.5" style="222" customWidth="1"/>
    <col min="7434" max="7434" width="9" style="222" customWidth="1"/>
    <col min="7435" max="7435" width="8.33203125" style="222" customWidth="1"/>
    <col min="7436" max="7436" width="7.6640625" style="222" customWidth="1"/>
    <col min="7437" max="7437" width="9" style="222" customWidth="1"/>
    <col min="7438" max="7438" width="8.83203125" style="222" customWidth="1"/>
    <col min="7439" max="7680" width="11.5" style="222"/>
    <col min="7681" max="7681" width="8.33203125" style="222" customWidth="1"/>
    <col min="7682" max="7682" width="17.6640625" style="222" customWidth="1"/>
    <col min="7683" max="7683" width="11.5" style="222" customWidth="1"/>
    <col min="7684" max="7684" width="24.83203125" style="222" bestFit="1" customWidth="1"/>
    <col min="7685" max="7685" width="24.5" style="222" customWidth="1"/>
    <col min="7686" max="7686" width="29.83203125" style="222" customWidth="1"/>
    <col min="7687" max="7687" width="18.83203125" style="222" customWidth="1"/>
    <col min="7688" max="7688" width="12.1640625" style="222" customWidth="1"/>
    <col min="7689" max="7689" width="11.5" style="222" customWidth="1"/>
    <col min="7690" max="7690" width="9" style="222" customWidth="1"/>
    <col min="7691" max="7691" width="8.33203125" style="222" customWidth="1"/>
    <col min="7692" max="7692" width="7.6640625" style="222" customWidth="1"/>
    <col min="7693" max="7693" width="9" style="222" customWidth="1"/>
    <col min="7694" max="7694" width="8.83203125" style="222" customWidth="1"/>
    <col min="7695" max="7936" width="11.5" style="222"/>
    <col min="7937" max="7937" width="8.33203125" style="222" customWidth="1"/>
    <col min="7938" max="7938" width="17.6640625" style="222" customWidth="1"/>
    <col min="7939" max="7939" width="11.5" style="222" customWidth="1"/>
    <col min="7940" max="7940" width="24.83203125" style="222" bestFit="1" customWidth="1"/>
    <col min="7941" max="7941" width="24.5" style="222" customWidth="1"/>
    <col min="7942" max="7942" width="29.83203125" style="222" customWidth="1"/>
    <col min="7943" max="7943" width="18.83203125" style="222" customWidth="1"/>
    <col min="7944" max="7944" width="12.1640625" style="222" customWidth="1"/>
    <col min="7945" max="7945" width="11.5" style="222" customWidth="1"/>
    <col min="7946" max="7946" width="9" style="222" customWidth="1"/>
    <col min="7947" max="7947" width="8.33203125" style="222" customWidth="1"/>
    <col min="7948" max="7948" width="7.6640625" style="222" customWidth="1"/>
    <col min="7949" max="7949" width="9" style="222" customWidth="1"/>
    <col min="7950" max="7950" width="8.83203125" style="222" customWidth="1"/>
    <col min="7951" max="8192" width="11.5" style="222"/>
    <col min="8193" max="8193" width="8.33203125" style="222" customWidth="1"/>
    <col min="8194" max="8194" width="17.6640625" style="222" customWidth="1"/>
    <col min="8195" max="8195" width="11.5" style="222" customWidth="1"/>
    <col min="8196" max="8196" width="24.83203125" style="222" bestFit="1" customWidth="1"/>
    <col min="8197" max="8197" width="24.5" style="222" customWidth="1"/>
    <col min="8198" max="8198" width="29.83203125" style="222" customWidth="1"/>
    <col min="8199" max="8199" width="18.83203125" style="222" customWidth="1"/>
    <col min="8200" max="8200" width="12.1640625" style="222" customWidth="1"/>
    <col min="8201" max="8201" width="11.5" style="222" customWidth="1"/>
    <col min="8202" max="8202" width="9" style="222" customWidth="1"/>
    <col min="8203" max="8203" width="8.33203125" style="222" customWidth="1"/>
    <col min="8204" max="8204" width="7.6640625" style="222" customWidth="1"/>
    <col min="8205" max="8205" width="9" style="222" customWidth="1"/>
    <col min="8206" max="8206" width="8.83203125" style="222" customWidth="1"/>
    <col min="8207" max="8448" width="11.5" style="222"/>
    <col min="8449" max="8449" width="8.33203125" style="222" customWidth="1"/>
    <col min="8450" max="8450" width="17.6640625" style="222" customWidth="1"/>
    <col min="8451" max="8451" width="11.5" style="222" customWidth="1"/>
    <col min="8452" max="8452" width="24.83203125" style="222" bestFit="1" customWidth="1"/>
    <col min="8453" max="8453" width="24.5" style="222" customWidth="1"/>
    <col min="8454" max="8454" width="29.83203125" style="222" customWidth="1"/>
    <col min="8455" max="8455" width="18.83203125" style="222" customWidth="1"/>
    <col min="8456" max="8456" width="12.1640625" style="222" customWidth="1"/>
    <col min="8457" max="8457" width="11.5" style="222" customWidth="1"/>
    <col min="8458" max="8458" width="9" style="222" customWidth="1"/>
    <col min="8459" max="8459" width="8.33203125" style="222" customWidth="1"/>
    <col min="8460" max="8460" width="7.6640625" style="222" customWidth="1"/>
    <col min="8461" max="8461" width="9" style="222" customWidth="1"/>
    <col min="8462" max="8462" width="8.83203125" style="222" customWidth="1"/>
    <col min="8463" max="8704" width="11.5" style="222"/>
    <col min="8705" max="8705" width="8.33203125" style="222" customWidth="1"/>
    <col min="8706" max="8706" width="17.6640625" style="222" customWidth="1"/>
    <col min="8707" max="8707" width="11.5" style="222" customWidth="1"/>
    <col min="8708" max="8708" width="24.83203125" style="222" bestFit="1" customWidth="1"/>
    <col min="8709" max="8709" width="24.5" style="222" customWidth="1"/>
    <col min="8710" max="8710" width="29.83203125" style="222" customWidth="1"/>
    <col min="8711" max="8711" width="18.83203125" style="222" customWidth="1"/>
    <col min="8712" max="8712" width="12.1640625" style="222" customWidth="1"/>
    <col min="8713" max="8713" width="11.5" style="222" customWidth="1"/>
    <col min="8714" max="8714" width="9" style="222" customWidth="1"/>
    <col min="8715" max="8715" width="8.33203125" style="222" customWidth="1"/>
    <col min="8716" max="8716" width="7.6640625" style="222" customWidth="1"/>
    <col min="8717" max="8717" width="9" style="222" customWidth="1"/>
    <col min="8718" max="8718" width="8.83203125" style="222" customWidth="1"/>
    <col min="8719" max="8960" width="11.5" style="222"/>
    <col min="8961" max="8961" width="8.33203125" style="222" customWidth="1"/>
    <col min="8962" max="8962" width="17.6640625" style="222" customWidth="1"/>
    <col min="8963" max="8963" width="11.5" style="222" customWidth="1"/>
    <col min="8964" max="8964" width="24.83203125" style="222" bestFit="1" customWidth="1"/>
    <col min="8965" max="8965" width="24.5" style="222" customWidth="1"/>
    <col min="8966" max="8966" width="29.83203125" style="222" customWidth="1"/>
    <col min="8967" max="8967" width="18.83203125" style="222" customWidth="1"/>
    <col min="8968" max="8968" width="12.1640625" style="222" customWidth="1"/>
    <col min="8969" max="8969" width="11.5" style="222" customWidth="1"/>
    <col min="8970" max="8970" width="9" style="222" customWidth="1"/>
    <col min="8971" max="8971" width="8.33203125" style="222" customWidth="1"/>
    <col min="8972" max="8972" width="7.6640625" style="222" customWidth="1"/>
    <col min="8973" max="8973" width="9" style="222" customWidth="1"/>
    <col min="8974" max="8974" width="8.83203125" style="222" customWidth="1"/>
    <col min="8975" max="9216" width="11.5" style="222"/>
    <col min="9217" max="9217" width="8.33203125" style="222" customWidth="1"/>
    <col min="9218" max="9218" width="17.6640625" style="222" customWidth="1"/>
    <col min="9219" max="9219" width="11.5" style="222" customWidth="1"/>
    <col min="9220" max="9220" width="24.83203125" style="222" bestFit="1" customWidth="1"/>
    <col min="9221" max="9221" width="24.5" style="222" customWidth="1"/>
    <col min="9222" max="9222" width="29.83203125" style="222" customWidth="1"/>
    <col min="9223" max="9223" width="18.83203125" style="222" customWidth="1"/>
    <col min="9224" max="9224" width="12.1640625" style="222" customWidth="1"/>
    <col min="9225" max="9225" width="11.5" style="222" customWidth="1"/>
    <col min="9226" max="9226" width="9" style="222" customWidth="1"/>
    <col min="9227" max="9227" width="8.33203125" style="222" customWidth="1"/>
    <col min="9228" max="9228" width="7.6640625" style="222" customWidth="1"/>
    <col min="9229" max="9229" width="9" style="222" customWidth="1"/>
    <col min="9230" max="9230" width="8.83203125" style="222" customWidth="1"/>
    <col min="9231" max="9472" width="11.5" style="222"/>
    <col min="9473" max="9473" width="8.33203125" style="222" customWidth="1"/>
    <col min="9474" max="9474" width="17.6640625" style="222" customWidth="1"/>
    <col min="9475" max="9475" width="11.5" style="222" customWidth="1"/>
    <col min="9476" max="9476" width="24.83203125" style="222" bestFit="1" customWidth="1"/>
    <col min="9477" max="9477" width="24.5" style="222" customWidth="1"/>
    <col min="9478" max="9478" width="29.83203125" style="222" customWidth="1"/>
    <col min="9479" max="9479" width="18.83203125" style="222" customWidth="1"/>
    <col min="9480" max="9480" width="12.1640625" style="222" customWidth="1"/>
    <col min="9481" max="9481" width="11.5" style="222" customWidth="1"/>
    <col min="9482" max="9482" width="9" style="222" customWidth="1"/>
    <col min="9483" max="9483" width="8.33203125" style="222" customWidth="1"/>
    <col min="9484" max="9484" width="7.6640625" style="222" customWidth="1"/>
    <col min="9485" max="9485" width="9" style="222" customWidth="1"/>
    <col min="9486" max="9486" width="8.83203125" style="222" customWidth="1"/>
    <col min="9487" max="9728" width="11.5" style="222"/>
    <col min="9729" max="9729" width="8.33203125" style="222" customWidth="1"/>
    <col min="9730" max="9730" width="17.6640625" style="222" customWidth="1"/>
    <col min="9731" max="9731" width="11.5" style="222" customWidth="1"/>
    <col min="9732" max="9732" width="24.83203125" style="222" bestFit="1" customWidth="1"/>
    <col min="9733" max="9733" width="24.5" style="222" customWidth="1"/>
    <col min="9734" max="9734" width="29.83203125" style="222" customWidth="1"/>
    <col min="9735" max="9735" width="18.83203125" style="222" customWidth="1"/>
    <col min="9736" max="9736" width="12.1640625" style="222" customWidth="1"/>
    <col min="9737" max="9737" width="11.5" style="222" customWidth="1"/>
    <col min="9738" max="9738" width="9" style="222" customWidth="1"/>
    <col min="9739" max="9739" width="8.33203125" style="222" customWidth="1"/>
    <col min="9740" max="9740" width="7.6640625" style="222" customWidth="1"/>
    <col min="9741" max="9741" width="9" style="222" customWidth="1"/>
    <col min="9742" max="9742" width="8.83203125" style="222" customWidth="1"/>
    <col min="9743" max="9984" width="11.5" style="222"/>
    <col min="9985" max="9985" width="8.33203125" style="222" customWidth="1"/>
    <col min="9986" max="9986" width="17.6640625" style="222" customWidth="1"/>
    <col min="9987" max="9987" width="11.5" style="222" customWidth="1"/>
    <col min="9988" max="9988" width="24.83203125" style="222" bestFit="1" customWidth="1"/>
    <col min="9989" max="9989" width="24.5" style="222" customWidth="1"/>
    <col min="9990" max="9990" width="29.83203125" style="222" customWidth="1"/>
    <col min="9991" max="9991" width="18.83203125" style="222" customWidth="1"/>
    <col min="9992" max="9992" width="12.1640625" style="222" customWidth="1"/>
    <col min="9993" max="9993" width="11.5" style="222" customWidth="1"/>
    <col min="9994" max="9994" width="9" style="222" customWidth="1"/>
    <col min="9995" max="9995" width="8.33203125" style="222" customWidth="1"/>
    <col min="9996" max="9996" width="7.6640625" style="222" customWidth="1"/>
    <col min="9997" max="9997" width="9" style="222" customWidth="1"/>
    <col min="9998" max="9998" width="8.83203125" style="222" customWidth="1"/>
    <col min="9999" max="10240" width="11.5" style="222"/>
    <col min="10241" max="10241" width="8.33203125" style="222" customWidth="1"/>
    <col min="10242" max="10242" width="17.6640625" style="222" customWidth="1"/>
    <col min="10243" max="10243" width="11.5" style="222" customWidth="1"/>
    <col min="10244" max="10244" width="24.83203125" style="222" bestFit="1" customWidth="1"/>
    <col min="10245" max="10245" width="24.5" style="222" customWidth="1"/>
    <col min="10246" max="10246" width="29.83203125" style="222" customWidth="1"/>
    <col min="10247" max="10247" width="18.83203125" style="222" customWidth="1"/>
    <col min="10248" max="10248" width="12.1640625" style="222" customWidth="1"/>
    <col min="10249" max="10249" width="11.5" style="222" customWidth="1"/>
    <col min="10250" max="10250" width="9" style="222" customWidth="1"/>
    <col min="10251" max="10251" width="8.33203125" style="222" customWidth="1"/>
    <col min="10252" max="10252" width="7.6640625" style="222" customWidth="1"/>
    <col min="10253" max="10253" width="9" style="222" customWidth="1"/>
    <col min="10254" max="10254" width="8.83203125" style="222" customWidth="1"/>
    <col min="10255" max="10496" width="11.5" style="222"/>
    <col min="10497" max="10497" width="8.33203125" style="222" customWidth="1"/>
    <col min="10498" max="10498" width="17.6640625" style="222" customWidth="1"/>
    <col min="10499" max="10499" width="11.5" style="222" customWidth="1"/>
    <col min="10500" max="10500" width="24.83203125" style="222" bestFit="1" customWidth="1"/>
    <col min="10501" max="10501" width="24.5" style="222" customWidth="1"/>
    <col min="10502" max="10502" width="29.83203125" style="222" customWidth="1"/>
    <col min="10503" max="10503" width="18.83203125" style="222" customWidth="1"/>
    <col min="10504" max="10504" width="12.1640625" style="222" customWidth="1"/>
    <col min="10505" max="10505" width="11.5" style="222" customWidth="1"/>
    <col min="10506" max="10506" width="9" style="222" customWidth="1"/>
    <col min="10507" max="10507" width="8.33203125" style="222" customWidth="1"/>
    <col min="10508" max="10508" width="7.6640625" style="222" customWidth="1"/>
    <col min="10509" max="10509" width="9" style="222" customWidth="1"/>
    <col min="10510" max="10510" width="8.83203125" style="222" customWidth="1"/>
    <col min="10511" max="10752" width="11.5" style="222"/>
    <col min="10753" max="10753" width="8.33203125" style="222" customWidth="1"/>
    <col min="10754" max="10754" width="17.6640625" style="222" customWidth="1"/>
    <col min="10755" max="10755" width="11.5" style="222" customWidth="1"/>
    <col min="10756" max="10756" width="24.83203125" style="222" bestFit="1" customWidth="1"/>
    <col min="10757" max="10757" width="24.5" style="222" customWidth="1"/>
    <col min="10758" max="10758" width="29.83203125" style="222" customWidth="1"/>
    <col min="10759" max="10759" width="18.83203125" style="222" customWidth="1"/>
    <col min="10760" max="10760" width="12.1640625" style="222" customWidth="1"/>
    <col min="10761" max="10761" width="11.5" style="222" customWidth="1"/>
    <col min="10762" max="10762" width="9" style="222" customWidth="1"/>
    <col min="10763" max="10763" width="8.33203125" style="222" customWidth="1"/>
    <col min="10764" max="10764" width="7.6640625" style="222" customWidth="1"/>
    <col min="10765" max="10765" width="9" style="222" customWidth="1"/>
    <col min="10766" max="10766" width="8.83203125" style="222" customWidth="1"/>
    <col min="10767" max="11008" width="11.5" style="222"/>
    <col min="11009" max="11009" width="8.33203125" style="222" customWidth="1"/>
    <col min="11010" max="11010" width="17.6640625" style="222" customWidth="1"/>
    <col min="11011" max="11011" width="11.5" style="222" customWidth="1"/>
    <col min="11012" max="11012" width="24.83203125" style="222" bestFit="1" customWidth="1"/>
    <col min="11013" max="11013" width="24.5" style="222" customWidth="1"/>
    <col min="11014" max="11014" width="29.83203125" style="222" customWidth="1"/>
    <col min="11015" max="11015" width="18.83203125" style="222" customWidth="1"/>
    <col min="11016" max="11016" width="12.1640625" style="222" customWidth="1"/>
    <col min="11017" max="11017" width="11.5" style="222" customWidth="1"/>
    <col min="11018" max="11018" width="9" style="222" customWidth="1"/>
    <col min="11019" max="11019" width="8.33203125" style="222" customWidth="1"/>
    <col min="11020" max="11020" width="7.6640625" style="222" customWidth="1"/>
    <col min="11021" max="11021" width="9" style="222" customWidth="1"/>
    <col min="11022" max="11022" width="8.83203125" style="222" customWidth="1"/>
    <col min="11023" max="11264" width="11.5" style="222"/>
    <col min="11265" max="11265" width="8.33203125" style="222" customWidth="1"/>
    <col min="11266" max="11266" width="17.6640625" style="222" customWidth="1"/>
    <col min="11267" max="11267" width="11.5" style="222" customWidth="1"/>
    <col min="11268" max="11268" width="24.83203125" style="222" bestFit="1" customWidth="1"/>
    <col min="11269" max="11269" width="24.5" style="222" customWidth="1"/>
    <col min="11270" max="11270" width="29.83203125" style="222" customWidth="1"/>
    <col min="11271" max="11271" width="18.83203125" style="222" customWidth="1"/>
    <col min="11272" max="11272" width="12.1640625" style="222" customWidth="1"/>
    <col min="11273" max="11273" width="11.5" style="222" customWidth="1"/>
    <col min="11274" max="11274" width="9" style="222" customWidth="1"/>
    <col min="11275" max="11275" width="8.33203125" style="222" customWidth="1"/>
    <col min="11276" max="11276" width="7.6640625" style="222" customWidth="1"/>
    <col min="11277" max="11277" width="9" style="222" customWidth="1"/>
    <col min="11278" max="11278" width="8.83203125" style="222" customWidth="1"/>
    <col min="11279" max="11520" width="11.5" style="222"/>
    <col min="11521" max="11521" width="8.33203125" style="222" customWidth="1"/>
    <col min="11522" max="11522" width="17.6640625" style="222" customWidth="1"/>
    <col min="11523" max="11523" width="11.5" style="222" customWidth="1"/>
    <col min="11524" max="11524" width="24.83203125" style="222" bestFit="1" customWidth="1"/>
    <col min="11525" max="11525" width="24.5" style="222" customWidth="1"/>
    <col min="11526" max="11526" width="29.83203125" style="222" customWidth="1"/>
    <col min="11527" max="11527" width="18.83203125" style="222" customWidth="1"/>
    <col min="11528" max="11528" width="12.1640625" style="222" customWidth="1"/>
    <col min="11529" max="11529" width="11.5" style="222" customWidth="1"/>
    <col min="11530" max="11530" width="9" style="222" customWidth="1"/>
    <col min="11531" max="11531" width="8.33203125" style="222" customWidth="1"/>
    <col min="11532" max="11532" width="7.6640625" style="222" customWidth="1"/>
    <col min="11533" max="11533" width="9" style="222" customWidth="1"/>
    <col min="11534" max="11534" width="8.83203125" style="222" customWidth="1"/>
    <col min="11535" max="11776" width="11.5" style="222"/>
    <col min="11777" max="11777" width="8.33203125" style="222" customWidth="1"/>
    <col min="11778" max="11778" width="17.6640625" style="222" customWidth="1"/>
    <col min="11779" max="11779" width="11.5" style="222" customWidth="1"/>
    <col min="11780" max="11780" width="24.83203125" style="222" bestFit="1" customWidth="1"/>
    <col min="11781" max="11781" width="24.5" style="222" customWidth="1"/>
    <col min="11782" max="11782" width="29.83203125" style="222" customWidth="1"/>
    <col min="11783" max="11783" width="18.83203125" style="222" customWidth="1"/>
    <col min="11784" max="11784" width="12.1640625" style="222" customWidth="1"/>
    <col min="11785" max="11785" width="11.5" style="222" customWidth="1"/>
    <col min="11786" max="11786" width="9" style="222" customWidth="1"/>
    <col min="11787" max="11787" width="8.33203125" style="222" customWidth="1"/>
    <col min="11788" max="11788" width="7.6640625" style="222" customWidth="1"/>
    <col min="11789" max="11789" width="9" style="222" customWidth="1"/>
    <col min="11790" max="11790" width="8.83203125" style="222" customWidth="1"/>
    <col min="11791" max="12032" width="11.5" style="222"/>
    <col min="12033" max="12033" width="8.33203125" style="222" customWidth="1"/>
    <col min="12034" max="12034" width="17.6640625" style="222" customWidth="1"/>
    <col min="12035" max="12035" width="11.5" style="222" customWidth="1"/>
    <col min="12036" max="12036" width="24.83203125" style="222" bestFit="1" customWidth="1"/>
    <col min="12037" max="12037" width="24.5" style="222" customWidth="1"/>
    <col min="12038" max="12038" width="29.83203125" style="222" customWidth="1"/>
    <col min="12039" max="12039" width="18.83203125" style="222" customWidth="1"/>
    <col min="12040" max="12040" width="12.1640625" style="222" customWidth="1"/>
    <col min="12041" max="12041" width="11.5" style="222" customWidth="1"/>
    <col min="12042" max="12042" width="9" style="222" customWidth="1"/>
    <col min="12043" max="12043" width="8.33203125" style="222" customWidth="1"/>
    <col min="12044" max="12044" width="7.6640625" style="222" customWidth="1"/>
    <col min="12045" max="12045" width="9" style="222" customWidth="1"/>
    <col min="12046" max="12046" width="8.83203125" style="222" customWidth="1"/>
    <col min="12047" max="12288" width="11.5" style="222"/>
    <col min="12289" max="12289" width="8.33203125" style="222" customWidth="1"/>
    <col min="12290" max="12290" width="17.6640625" style="222" customWidth="1"/>
    <col min="12291" max="12291" width="11.5" style="222" customWidth="1"/>
    <col min="12292" max="12292" width="24.83203125" style="222" bestFit="1" customWidth="1"/>
    <col min="12293" max="12293" width="24.5" style="222" customWidth="1"/>
    <col min="12294" max="12294" width="29.83203125" style="222" customWidth="1"/>
    <col min="12295" max="12295" width="18.83203125" style="222" customWidth="1"/>
    <col min="12296" max="12296" width="12.1640625" style="222" customWidth="1"/>
    <col min="12297" max="12297" width="11.5" style="222" customWidth="1"/>
    <col min="12298" max="12298" width="9" style="222" customWidth="1"/>
    <col min="12299" max="12299" width="8.33203125" style="222" customWidth="1"/>
    <col min="12300" max="12300" width="7.6640625" style="222" customWidth="1"/>
    <col min="12301" max="12301" width="9" style="222" customWidth="1"/>
    <col min="12302" max="12302" width="8.83203125" style="222" customWidth="1"/>
    <col min="12303" max="12544" width="11.5" style="222"/>
    <col min="12545" max="12545" width="8.33203125" style="222" customWidth="1"/>
    <col min="12546" max="12546" width="17.6640625" style="222" customWidth="1"/>
    <col min="12547" max="12547" width="11.5" style="222" customWidth="1"/>
    <col min="12548" max="12548" width="24.83203125" style="222" bestFit="1" customWidth="1"/>
    <col min="12549" max="12549" width="24.5" style="222" customWidth="1"/>
    <col min="12550" max="12550" width="29.83203125" style="222" customWidth="1"/>
    <col min="12551" max="12551" width="18.83203125" style="222" customWidth="1"/>
    <col min="12552" max="12552" width="12.1640625" style="222" customWidth="1"/>
    <col min="12553" max="12553" width="11.5" style="222" customWidth="1"/>
    <col min="12554" max="12554" width="9" style="222" customWidth="1"/>
    <col min="12555" max="12555" width="8.33203125" style="222" customWidth="1"/>
    <col min="12556" max="12556" width="7.6640625" style="222" customWidth="1"/>
    <col min="12557" max="12557" width="9" style="222" customWidth="1"/>
    <col min="12558" max="12558" width="8.83203125" style="222" customWidth="1"/>
    <col min="12559" max="12800" width="11.5" style="222"/>
    <col min="12801" max="12801" width="8.33203125" style="222" customWidth="1"/>
    <col min="12802" max="12802" width="17.6640625" style="222" customWidth="1"/>
    <col min="12803" max="12803" width="11.5" style="222" customWidth="1"/>
    <col min="12804" max="12804" width="24.83203125" style="222" bestFit="1" customWidth="1"/>
    <col min="12805" max="12805" width="24.5" style="222" customWidth="1"/>
    <col min="12806" max="12806" width="29.83203125" style="222" customWidth="1"/>
    <col min="12807" max="12807" width="18.83203125" style="222" customWidth="1"/>
    <col min="12808" max="12808" width="12.1640625" style="222" customWidth="1"/>
    <col min="12809" max="12809" width="11.5" style="222" customWidth="1"/>
    <col min="12810" max="12810" width="9" style="222" customWidth="1"/>
    <col min="12811" max="12811" width="8.33203125" style="222" customWidth="1"/>
    <col min="12812" max="12812" width="7.6640625" style="222" customWidth="1"/>
    <col min="12813" max="12813" width="9" style="222" customWidth="1"/>
    <col min="12814" max="12814" width="8.83203125" style="222" customWidth="1"/>
    <col min="12815" max="13056" width="11.5" style="222"/>
    <col min="13057" max="13057" width="8.33203125" style="222" customWidth="1"/>
    <col min="13058" max="13058" width="17.6640625" style="222" customWidth="1"/>
    <col min="13059" max="13059" width="11.5" style="222" customWidth="1"/>
    <col min="13060" max="13060" width="24.83203125" style="222" bestFit="1" customWidth="1"/>
    <col min="13061" max="13061" width="24.5" style="222" customWidth="1"/>
    <col min="13062" max="13062" width="29.83203125" style="222" customWidth="1"/>
    <col min="13063" max="13063" width="18.83203125" style="222" customWidth="1"/>
    <col min="13064" max="13064" width="12.1640625" style="222" customWidth="1"/>
    <col min="13065" max="13065" width="11.5" style="222" customWidth="1"/>
    <col min="13066" max="13066" width="9" style="222" customWidth="1"/>
    <col min="13067" max="13067" width="8.33203125" style="222" customWidth="1"/>
    <col min="13068" max="13068" width="7.6640625" style="222" customWidth="1"/>
    <col min="13069" max="13069" width="9" style="222" customWidth="1"/>
    <col min="13070" max="13070" width="8.83203125" style="222" customWidth="1"/>
    <col min="13071" max="13312" width="11.5" style="222"/>
    <col min="13313" max="13313" width="8.33203125" style="222" customWidth="1"/>
    <col min="13314" max="13314" width="17.6640625" style="222" customWidth="1"/>
    <col min="13315" max="13315" width="11.5" style="222" customWidth="1"/>
    <col min="13316" max="13316" width="24.83203125" style="222" bestFit="1" customWidth="1"/>
    <col min="13317" max="13317" width="24.5" style="222" customWidth="1"/>
    <col min="13318" max="13318" width="29.83203125" style="222" customWidth="1"/>
    <col min="13319" max="13319" width="18.83203125" style="222" customWidth="1"/>
    <col min="13320" max="13320" width="12.1640625" style="222" customWidth="1"/>
    <col min="13321" max="13321" width="11.5" style="222" customWidth="1"/>
    <col min="13322" max="13322" width="9" style="222" customWidth="1"/>
    <col min="13323" max="13323" width="8.33203125" style="222" customWidth="1"/>
    <col min="13324" max="13324" width="7.6640625" style="222" customWidth="1"/>
    <col min="13325" max="13325" width="9" style="222" customWidth="1"/>
    <col min="13326" max="13326" width="8.83203125" style="222" customWidth="1"/>
    <col min="13327" max="13568" width="11.5" style="222"/>
    <col min="13569" max="13569" width="8.33203125" style="222" customWidth="1"/>
    <col min="13570" max="13570" width="17.6640625" style="222" customWidth="1"/>
    <col min="13571" max="13571" width="11.5" style="222" customWidth="1"/>
    <col min="13572" max="13572" width="24.83203125" style="222" bestFit="1" customWidth="1"/>
    <col min="13573" max="13573" width="24.5" style="222" customWidth="1"/>
    <col min="13574" max="13574" width="29.83203125" style="222" customWidth="1"/>
    <col min="13575" max="13575" width="18.83203125" style="222" customWidth="1"/>
    <col min="13576" max="13576" width="12.1640625" style="222" customWidth="1"/>
    <col min="13577" max="13577" width="11.5" style="222" customWidth="1"/>
    <col min="13578" max="13578" width="9" style="222" customWidth="1"/>
    <col min="13579" max="13579" width="8.33203125" style="222" customWidth="1"/>
    <col min="13580" max="13580" width="7.6640625" style="222" customWidth="1"/>
    <col min="13581" max="13581" width="9" style="222" customWidth="1"/>
    <col min="13582" max="13582" width="8.83203125" style="222" customWidth="1"/>
    <col min="13583" max="13824" width="11.5" style="222"/>
    <col min="13825" max="13825" width="8.33203125" style="222" customWidth="1"/>
    <col min="13826" max="13826" width="17.6640625" style="222" customWidth="1"/>
    <col min="13827" max="13827" width="11.5" style="222" customWidth="1"/>
    <col min="13828" max="13828" width="24.83203125" style="222" bestFit="1" customWidth="1"/>
    <col min="13829" max="13829" width="24.5" style="222" customWidth="1"/>
    <col min="13830" max="13830" width="29.83203125" style="222" customWidth="1"/>
    <col min="13831" max="13831" width="18.83203125" style="222" customWidth="1"/>
    <col min="13832" max="13832" width="12.1640625" style="222" customWidth="1"/>
    <col min="13833" max="13833" width="11.5" style="222" customWidth="1"/>
    <col min="13834" max="13834" width="9" style="222" customWidth="1"/>
    <col min="13835" max="13835" width="8.33203125" style="222" customWidth="1"/>
    <col min="13836" max="13836" width="7.6640625" style="222" customWidth="1"/>
    <col min="13837" max="13837" width="9" style="222" customWidth="1"/>
    <col min="13838" max="13838" width="8.83203125" style="222" customWidth="1"/>
    <col min="13839" max="14080" width="11.5" style="222"/>
    <col min="14081" max="14081" width="8.33203125" style="222" customWidth="1"/>
    <col min="14082" max="14082" width="17.6640625" style="222" customWidth="1"/>
    <col min="14083" max="14083" width="11.5" style="222" customWidth="1"/>
    <col min="14084" max="14084" width="24.83203125" style="222" bestFit="1" customWidth="1"/>
    <col min="14085" max="14085" width="24.5" style="222" customWidth="1"/>
    <col min="14086" max="14086" width="29.83203125" style="222" customWidth="1"/>
    <col min="14087" max="14087" width="18.83203125" style="222" customWidth="1"/>
    <col min="14088" max="14088" width="12.1640625" style="222" customWidth="1"/>
    <col min="14089" max="14089" width="11.5" style="222" customWidth="1"/>
    <col min="14090" max="14090" width="9" style="222" customWidth="1"/>
    <col min="14091" max="14091" width="8.33203125" style="222" customWidth="1"/>
    <col min="14092" max="14092" width="7.6640625" style="222" customWidth="1"/>
    <col min="14093" max="14093" width="9" style="222" customWidth="1"/>
    <col min="14094" max="14094" width="8.83203125" style="222" customWidth="1"/>
    <col min="14095" max="14336" width="11.5" style="222"/>
    <col min="14337" max="14337" width="8.33203125" style="222" customWidth="1"/>
    <col min="14338" max="14338" width="17.6640625" style="222" customWidth="1"/>
    <col min="14339" max="14339" width="11.5" style="222" customWidth="1"/>
    <col min="14340" max="14340" width="24.83203125" style="222" bestFit="1" customWidth="1"/>
    <col min="14341" max="14341" width="24.5" style="222" customWidth="1"/>
    <col min="14342" max="14342" width="29.83203125" style="222" customWidth="1"/>
    <col min="14343" max="14343" width="18.83203125" style="222" customWidth="1"/>
    <col min="14344" max="14344" width="12.1640625" style="222" customWidth="1"/>
    <col min="14345" max="14345" width="11.5" style="222" customWidth="1"/>
    <col min="14346" max="14346" width="9" style="222" customWidth="1"/>
    <col min="14347" max="14347" width="8.33203125" style="222" customWidth="1"/>
    <col min="14348" max="14348" width="7.6640625" style="222" customWidth="1"/>
    <col min="14349" max="14349" width="9" style="222" customWidth="1"/>
    <col min="14350" max="14350" width="8.83203125" style="222" customWidth="1"/>
    <col min="14351" max="14592" width="11.5" style="222"/>
    <col min="14593" max="14593" width="8.33203125" style="222" customWidth="1"/>
    <col min="14594" max="14594" width="17.6640625" style="222" customWidth="1"/>
    <col min="14595" max="14595" width="11.5" style="222" customWidth="1"/>
    <col min="14596" max="14596" width="24.83203125" style="222" bestFit="1" customWidth="1"/>
    <col min="14597" max="14597" width="24.5" style="222" customWidth="1"/>
    <col min="14598" max="14598" width="29.83203125" style="222" customWidth="1"/>
    <col min="14599" max="14599" width="18.83203125" style="222" customWidth="1"/>
    <col min="14600" max="14600" width="12.1640625" style="222" customWidth="1"/>
    <col min="14601" max="14601" width="11.5" style="222" customWidth="1"/>
    <col min="14602" max="14602" width="9" style="222" customWidth="1"/>
    <col min="14603" max="14603" width="8.33203125" style="222" customWidth="1"/>
    <col min="14604" max="14604" width="7.6640625" style="222" customWidth="1"/>
    <col min="14605" max="14605" width="9" style="222" customWidth="1"/>
    <col min="14606" max="14606" width="8.83203125" style="222" customWidth="1"/>
    <col min="14607" max="14848" width="11.5" style="222"/>
    <col min="14849" max="14849" width="8.33203125" style="222" customWidth="1"/>
    <col min="14850" max="14850" width="17.6640625" style="222" customWidth="1"/>
    <col min="14851" max="14851" width="11.5" style="222" customWidth="1"/>
    <col min="14852" max="14852" width="24.83203125" style="222" bestFit="1" customWidth="1"/>
    <col min="14853" max="14853" width="24.5" style="222" customWidth="1"/>
    <col min="14854" max="14854" width="29.83203125" style="222" customWidth="1"/>
    <col min="14855" max="14855" width="18.83203125" style="222" customWidth="1"/>
    <col min="14856" max="14856" width="12.1640625" style="222" customWidth="1"/>
    <col min="14857" max="14857" width="11.5" style="222" customWidth="1"/>
    <col min="14858" max="14858" width="9" style="222" customWidth="1"/>
    <col min="14859" max="14859" width="8.33203125" style="222" customWidth="1"/>
    <col min="14860" max="14860" width="7.6640625" style="222" customWidth="1"/>
    <col min="14861" max="14861" width="9" style="222" customWidth="1"/>
    <col min="14862" max="14862" width="8.83203125" style="222" customWidth="1"/>
    <col min="14863" max="15104" width="11.5" style="222"/>
    <col min="15105" max="15105" width="8.33203125" style="222" customWidth="1"/>
    <col min="15106" max="15106" width="17.6640625" style="222" customWidth="1"/>
    <col min="15107" max="15107" width="11.5" style="222" customWidth="1"/>
    <col min="15108" max="15108" width="24.83203125" style="222" bestFit="1" customWidth="1"/>
    <col min="15109" max="15109" width="24.5" style="222" customWidth="1"/>
    <col min="15110" max="15110" width="29.83203125" style="222" customWidth="1"/>
    <col min="15111" max="15111" width="18.83203125" style="222" customWidth="1"/>
    <col min="15112" max="15112" width="12.1640625" style="222" customWidth="1"/>
    <col min="15113" max="15113" width="11.5" style="222" customWidth="1"/>
    <col min="15114" max="15114" width="9" style="222" customWidth="1"/>
    <col min="15115" max="15115" width="8.33203125" style="222" customWidth="1"/>
    <col min="15116" max="15116" width="7.6640625" style="222" customWidth="1"/>
    <col min="15117" max="15117" width="9" style="222" customWidth="1"/>
    <col min="15118" max="15118" width="8.83203125" style="222" customWidth="1"/>
    <col min="15119" max="15360" width="11.5" style="222"/>
    <col min="15361" max="15361" width="8.33203125" style="222" customWidth="1"/>
    <col min="15362" max="15362" width="17.6640625" style="222" customWidth="1"/>
    <col min="15363" max="15363" width="11.5" style="222" customWidth="1"/>
    <col min="15364" max="15364" width="24.83203125" style="222" bestFit="1" customWidth="1"/>
    <col min="15365" max="15365" width="24.5" style="222" customWidth="1"/>
    <col min="15366" max="15366" width="29.83203125" style="222" customWidth="1"/>
    <col min="15367" max="15367" width="18.83203125" style="222" customWidth="1"/>
    <col min="15368" max="15368" width="12.1640625" style="222" customWidth="1"/>
    <col min="15369" max="15369" width="11.5" style="222" customWidth="1"/>
    <col min="15370" max="15370" width="9" style="222" customWidth="1"/>
    <col min="15371" max="15371" width="8.33203125" style="222" customWidth="1"/>
    <col min="15372" max="15372" width="7.6640625" style="222" customWidth="1"/>
    <col min="15373" max="15373" width="9" style="222" customWidth="1"/>
    <col min="15374" max="15374" width="8.83203125" style="222" customWidth="1"/>
    <col min="15375" max="15616" width="11.5" style="222"/>
    <col min="15617" max="15617" width="8.33203125" style="222" customWidth="1"/>
    <col min="15618" max="15618" width="17.6640625" style="222" customWidth="1"/>
    <col min="15619" max="15619" width="11.5" style="222" customWidth="1"/>
    <col min="15620" max="15620" width="24.83203125" style="222" bestFit="1" customWidth="1"/>
    <col min="15621" max="15621" width="24.5" style="222" customWidth="1"/>
    <col min="15622" max="15622" width="29.83203125" style="222" customWidth="1"/>
    <col min="15623" max="15623" width="18.83203125" style="222" customWidth="1"/>
    <col min="15624" max="15624" width="12.1640625" style="222" customWidth="1"/>
    <col min="15625" max="15625" width="11.5" style="222" customWidth="1"/>
    <col min="15626" max="15626" width="9" style="222" customWidth="1"/>
    <col min="15627" max="15627" width="8.33203125" style="222" customWidth="1"/>
    <col min="15628" max="15628" width="7.6640625" style="222" customWidth="1"/>
    <col min="15629" max="15629" width="9" style="222" customWidth="1"/>
    <col min="15630" max="15630" width="8.83203125" style="222" customWidth="1"/>
    <col min="15631" max="15872" width="11.5" style="222"/>
    <col min="15873" max="15873" width="8.33203125" style="222" customWidth="1"/>
    <col min="15874" max="15874" width="17.6640625" style="222" customWidth="1"/>
    <col min="15875" max="15875" width="11.5" style="222" customWidth="1"/>
    <col min="15876" max="15876" width="24.83203125" style="222" bestFit="1" customWidth="1"/>
    <col min="15877" max="15877" width="24.5" style="222" customWidth="1"/>
    <col min="15878" max="15878" width="29.83203125" style="222" customWidth="1"/>
    <col min="15879" max="15879" width="18.83203125" style="222" customWidth="1"/>
    <col min="15880" max="15880" width="12.1640625" style="222" customWidth="1"/>
    <col min="15881" max="15881" width="11.5" style="222" customWidth="1"/>
    <col min="15882" max="15882" width="9" style="222" customWidth="1"/>
    <col min="15883" max="15883" width="8.33203125" style="222" customWidth="1"/>
    <col min="15884" max="15884" width="7.6640625" style="222" customWidth="1"/>
    <col min="15885" max="15885" width="9" style="222" customWidth="1"/>
    <col min="15886" max="15886" width="8.83203125" style="222" customWidth="1"/>
    <col min="15887" max="16128" width="11.5" style="222"/>
    <col min="16129" max="16129" width="8.33203125" style="222" customWidth="1"/>
    <col min="16130" max="16130" width="17.6640625" style="222" customWidth="1"/>
    <col min="16131" max="16131" width="11.5" style="222" customWidth="1"/>
    <col min="16132" max="16132" width="24.83203125" style="222" bestFit="1" customWidth="1"/>
    <col min="16133" max="16133" width="24.5" style="222" customWidth="1"/>
    <col min="16134" max="16134" width="29.83203125" style="222" customWidth="1"/>
    <col min="16135" max="16135" width="18.83203125" style="222" customWidth="1"/>
    <col min="16136" max="16136" width="12.1640625" style="222" customWidth="1"/>
    <col min="16137" max="16137" width="11.5" style="222" customWidth="1"/>
    <col min="16138" max="16138" width="9" style="222" customWidth="1"/>
    <col min="16139" max="16139" width="8.33203125" style="222" customWidth="1"/>
    <col min="16140" max="16140" width="7.6640625" style="222" customWidth="1"/>
    <col min="16141" max="16141" width="9" style="222" customWidth="1"/>
    <col min="16142" max="16142" width="8.83203125" style="222" customWidth="1"/>
    <col min="16143" max="16384" width="11.5" style="222"/>
  </cols>
  <sheetData>
    <row r="1" spans="1:14" ht="13" thickBot="1">
      <c r="B1" s="223"/>
      <c r="C1" s="224" t="s">
        <v>205</v>
      </c>
      <c r="D1" s="224"/>
    </row>
    <row r="2" spans="1:14" ht="24">
      <c r="A2" s="226" t="s">
        <v>206</v>
      </c>
      <c r="B2" s="227" t="s">
        <v>1</v>
      </c>
      <c r="C2" s="227" t="s">
        <v>207</v>
      </c>
      <c r="D2" s="228" t="s">
        <v>208</v>
      </c>
      <c r="E2" s="229" t="s">
        <v>209</v>
      </c>
      <c r="F2" s="225" t="s">
        <v>210</v>
      </c>
      <c r="G2" s="225" t="s">
        <v>8</v>
      </c>
      <c r="H2" s="225" t="s">
        <v>10</v>
      </c>
      <c r="I2" s="230" t="s">
        <v>211</v>
      </c>
      <c r="J2" s="230" t="s">
        <v>212</v>
      </c>
      <c r="K2" s="230" t="s">
        <v>213</v>
      </c>
      <c r="L2" s="230" t="s">
        <v>214</v>
      </c>
      <c r="M2" s="230" t="s">
        <v>215</v>
      </c>
      <c r="N2" s="230" t="s">
        <v>216</v>
      </c>
    </row>
    <row r="3" spans="1:14" ht="13" thickBot="1">
      <c r="A3" s="231"/>
      <c r="B3" s="232"/>
      <c r="C3" s="232"/>
      <c r="D3" s="233"/>
      <c r="E3" s="234"/>
    </row>
    <row r="4" spans="1:14" ht="13" thickBot="1">
      <c r="A4" s="235">
        <v>302070</v>
      </c>
      <c r="B4" s="236" t="s">
        <v>217</v>
      </c>
      <c r="C4" s="236">
        <v>2</v>
      </c>
      <c r="D4" s="237" t="s">
        <v>218</v>
      </c>
      <c r="E4" s="238" t="s">
        <v>219</v>
      </c>
      <c r="F4" s="224" t="s">
        <v>220</v>
      </c>
      <c r="G4" s="224" t="s">
        <v>14</v>
      </c>
      <c r="K4" s="224">
        <v>1</v>
      </c>
    </row>
    <row r="5" spans="1:14">
      <c r="A5" s="239"/>
      <c r="B5" s="225"/>
      <c r="C5" s="225"/>
      <c r="D5" s="225"/>
      <c r="E5" s="225"/>
    </row>
    <row r="6" spans="1:14" ht="13" thickBot="1">
      <c r="B6" s="223"/>
      <c r="C6" s="224" t="s">
        <v>221</v>
      </c>
      <c r="D6" s="224"/>
    </row>
    <row r="7" spans="1:14">
      <c r="A7" s="226" t="s">
        <v>206</v>
      </c>
      <c r="B7" s="240" t="s">
        <v>1</v>
      </c>
      <c r="C7" s="240" t="s">
        <v>207</v>
      </c>
      <c r="D7" s="241" t="s">
        <v>208</v>
      </c>
      <c r="E7" s="242" t="s">
        <v>5</v>
      </c>
    </row>
    <row r="8" spans="1:14" ht="13" thickBot="1">
      <c r="A8" s="243"/>
      <c r="B8" s="244"/>
      <c r="C8" s="244"/>
      <c r="D8" s="245"/>
      <c r="E8" s="246"/>
    </row>
    <row r="9" spans="1:14">
      <c r="A9" s="247">
        <v>302070</v>
      </c>
      <c r="B9" s="248" t="s">
        <v>217</v>
      </c>
      <c r="C9" s="249">
        <v>2.33</v>
      </c>
      <c r="D9" s="250" t="s">
        <v>218</v>
      </c>
      <c r="E9" s="251" t="s">
        <v>222</v>
      </c>
      <c r="F9" s="224" t="s">
        <v>220</v>
      </c>
      <c r="G9" s="224" t="s">
        <v>14</v>
      </c>
      <c r="K9" s="224">
        <v>1</v>
      </c>
    </row>
    <row r="10" spans="1:14" ht="13" thickBot="1">
      <c r="A10" s="252">
        <v>302070</v>
      </c>
      <c r="B10" s="253" t="s">
        <v>217</v>
      </c>
      <c r="C10" s="253">
        <v>1.67</v>
      </c>
      <c r="D10" s="254" t="s">
        <v>218</v>
      </c>
      <c r="E10" s="255" t="s">
        <v>223</v>
      </c>
      <c r="F10" s="224" t="s">
        <v>220</v>
      </c>
      <c r="G10" s="224" t="s">
        <v>14</v>
      </c>
      <c r="K10" s="224">
        <v>1</v>
      </c>
    </row>
    <row r="12" spans="1:14" ht="13" thickBot="1">
      <c r="C12" s="224" t="s">
        <v>224</v>
      </c>
      <c r="D12" s="224"/>
    </row>
    <row r="13" spans="1:14">
      <c r="A13" s="226" t="s">
        <v>206</v>
      </c>
      <c r="B13" s="240" t="s">
        <v>1</v>
      </c>
      <c r="C13" s="240" t="s">
        <v>207</v>
      </c>
      <c r="D13" s="241"/>
      <c r="E13" s="242" t="s">
        <v>5</v>
      </c>
    </row>
    <row r="14" spans="1:14" ht="13" thickBot="1">
      <c r="A14" s="243"/>
      <c r="B14" s="244"/>
      <c r="C14" s="244"/>
      <c r="D14" s="245"/>
      <c r="E14" s="246"/>
    </row>
    <row r="15" spans="1:14">
      <c r="A15" s="247">
        <v>302070</v>
      </c>
      <c r="B15" s="248" t="s">
        <v>217</v>
      </c>
      <c r="C15" s="249">
        <v>2</v>
      </c>
      <c r="D15" s="250" t="s">
        <v>218</v>
      </c>
      <c r="E15" s="251" t="s">
        <v>225</v>
      </c>
      <c r="F15" s="224" t="s">
        <v>220</v>
      </c>
      <c r="G15" s="224" t="s">
        <v>14</v>
      </c>
      <c r="K15" s="224">
        <v>1</v>
      </c>
    </row>
    <row r="16" spans="1:14" ht="13" thickBot="1">
      <c r="A16" s="256">
        <v>302281</v>
      </c>
      <c r="B16" s="257" t="s">
        <v>226</v>
      </c>
      <c r="C16" s="253">
        <v>2.67</v>
      </c>
      <c r="D16" s="254" t="s">
        <v>227</v>
      </c>
      <c r="E16" s="255" t="s">
        <v>228</v>
      </c>
      <c r="F16" s="224" t="s">
        <v>229</v>
      </c>
      <c r="G16" s="224" t="s">
        <v>14</v>
      </c>
      <c r="H16" s="225">
        <v>1</v>
      </c>
    </row>
    <row r="18" spans="1:15">
      <c r="F18" s="224" t="s">
        <v>113</v>
      </c>
      <c r="H18" s="258">
        <f t="shared" ref="H18:N18" si="0">SUM(H4:H17)</f>
        <v>1</v>
      </c>
      <c r="I18" s="258">
        <f t="shared" si="0"/>
        <v>0</v>
      </c>
      <c r="J18" s="258">
        <f t="shared" si="0"/>
        <v>0</v>
      </c>
      <c r="K18" s="258">
        <f t="shared" si="0"/>
        <v>4</v>
      </c>
      <c r="L18" s="258">
        <f t="shared" si="0"/>
        <v>0</v>
      </c>
      <c r="M18" s="258">
        <f t="shared" si="0"/>
        <v>0</v>
      </c>
      <c r="N18" s="258">
        <f t="shared" si="0"/>
        <v>0</v>
      </c>
      <c r="O18" s="258"/>
    </row>
    <row r="19" spans="1:15">
      <c r="H19" s="224"/>
    </row>
    <row r="20" spans="1:15">
      <c r="H20" s="259">
        <f>H18/SUM($H$18:$N$18)</f>
        <v>0.2</v>
      </c>
      <c r="I20" s="259">
        <f t="shared" ref="I20:N20" si="1">I18/SUM($H$18:$N$18)</f>
        <v>0</v>
      </c>
      <c r="J20" s="259">
        <f t="shared" si="1"/>
        <v>0</v>
      </c>
      <c r="K20" s="259">
        <f t="shared" si="1"/>
        <v>0.8</v>
      </c>
      <c r="L20" s="259">
        <f t="shared" si="1"/>
        <v>0</v>
      </c>
      <c r="M20" s="259">
        <f t="shared" si="1"/>
        <v>0</v>
      </c>
      <c r="N20" s="259">
        <f t="shared" si="1"/>
        <v>0</v>
      </c>
      <c r="O20" s="260"/>
    </row>
    <row r="22" spans="1:15">
      <c r="H22" s="225" t="s">
        <v>10</v>
      </c>
      <c r="I22" s="225" t="s">
        <v>211</v>
      </c>
      <c r="J22" s="225" t="s">
        <v>212</v>
      </c>
      <c r="K22" s="225" t="s">
        <v>213</v>
      </c>
      <c r="L22" s="225" t="s">
        <v>214</v>
      </c>
      <c r="M22" s="225" t="s">
        <v>215</v>
      </c>
      <c r="N22" s="225" t="s">
        <v>216</v>
      </c>
    </row>
    <row r="24" spans="1:15" ht="13" thickBot="1">
      <c r="C24" s="224" t="s">
        <v>230</v>
      </c>
      <c r="D24" s="224"/>
    </row>
    <row r="25" spans="1:15">
      <c r="A25" s="226" t="s">
        <v>206</v>
      </c>
      <c r="B25" s="240" t="s">
        <v>1</v>
      </c>
      <c r="C25" s="240" t="s">
        <v>207</v>
      </c>
      <c r="D25" s="241" t="s">
        <v>208</v>
      </c>
      <c r="E25" s="242" t="s">
        <v>5</v>
      </c>
    </row>
    <row r="26" spans="1:15" ht="13" thickBot="1">
      <c r="A26" s="243"/>
      <c r="B26" s="244"/>
      <c r="C26" s="244"/>
      <c r="D26" s="245"/>
      <c r="E26" s="246"/>
    </row>
    <row r="27" spans="1:15">
      <c r="A27" s="247">
        <v>302708</v>
      </c>
      <c r="B27" s="248" t="s">
        <v>226</v>
      </c>
      <c r="C27" s="249">
        <v>2</v>
      </c>
      <c r="D27" s="250" t="s">
        <v>227</v>
      </c>
      <c r="E27" s="251" t="s">
        <v>231</v>
      </c>
      <c r="F27" s="224" t="s">
        <v>232</v>
      </c>
    </row>
    <row r="28" spans="1:15" ht="13" thickBot="1">
      <c r="A28" s="256">
        <v>302743</v>
      </c>
      <c r="B28" s="257" t="s">
        <v>233</v>
      </c>
      <c r="C28" s="253">
        <v>2.67</v>
      </c>
      <c r="D28" s="254" t="s">
        <v>234</v>
      </c>
      <c r="E28" s="255" t="s">
        <v>231</v>
      </c>
      <c r="F28" s="224" t="s">
        <v>235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workbookViewId="0">
      <selection activeCell="B15" sqref="B15"/>
    </sheetView>
  </sheetViews>
  <sheetFormatPr baseColWidth="10" defaultColWidth="8.83203125" defaultRowHeight="12" x14ac:dyDescent="0"/>
  <cols>
    <col min="1" max="1" width="27.5" style="261" bestFit="1" customWidth="1"/>
    <col min="2" max="2" width="43.5" style="261" bestFit="1" customWidth="1"/>
    <col min="3" max="3" width="27.5" style="261" bestFit="1" customWidth="1"/>
    <col min="4" max="4" width="20" style="261" bestFit="1" customWidth="1"/>
    <col min="5" max="256" width="8.83203125" style="261"/>
    <col min="257" max="257" width="27.5" style="261" bestFit="1" customWidth="1"/>
    <col min="258" max="258" width="43.5" style="261" bestFit="1" customWidth="1"/>
    <col min="259" max="259" width="27.5" style="261" bestFit="1" customWidth="1"/>
    <col min="260" max="260" width="20" style="261" bestFit="1" customWidth="1"/>
    <col min="261" max="512" width="8.83203125" style="261"/>
    <col min="513" max="513" width="27.5" style="261" bestFit="1" customWidth="1"/>
    <col min="514" max="514" width="43.5" style="261" bestFit="1" customWidth="1"/>
    <col min="515" max="515" width="27.5" style="261" bestFit="1" customWidth="1"/>
    <col min="516" max="516" width="20" style="261" bestFit="1" customWidth="1"/>
    <col min="517" max="768" width="8.83203125" style="261"/>
    <col min="769" max="769" width="27.5" style="261" bestFit="1" customWidth="1"/>
    <col min="770" max="770" width="43.5" style="261" bestFit="1" customWidth="1"/>
    <col min="771" max="771" width="27.5" style="261" bestFit="1" customWidth="1"/>
    <col min="772" max="772" width="20" style="261" bestFit="1" customWidth="1"/>
    <col min="773" max="1024" width="8.83203125" style="261"/>
    <col min="1025" max="1025" width="27.5" style="261" bestFit="1" customWidth="1"/>
    <col min="1026" max="1026" width="43.5" style="261" bestFit="1" customWidth="1"/>
    <col min="1027" max="1027" width="27.5" style="261" bestFit="1" customWidth="1"/>
    <col min="1028" max="1028" width="20" style="261" bestFit="1" customWidth="1"/>
    <col min="1029" max="1280" width="8.83203125" style="261"/>
    <col min="1281" max="1281" width="27.5" style="261" bestFit="1" customWidth="1"/>
    <col min="1282" max="1282" width="43.5" style="261" bestFit="1" customWidth="1"/>
    <col min="1283" max="1283" width="27.5" style="261" bestFit="1" customWidth="1"/>
    <col min="1284" max="1284" width="20" style="261" bestFit="1" customWidth="1"/>
    <col min="1285" max="1536" width="8.83203125" style="261"/>
    <col min="1537" max="1537" width="27.5" style="261" bestFit="1" customWidth="1"/>
    <col min="1538" max="1538" width="43.5" style="261" bestFit="1" customWidth="1"/>
    <col min="1539" max="1539" width="27.5" style="261" bestFit="1" customWidth="1"/>
    <col min="1540" max="1540" width="20" style="261" bestFit="1" customWidth="1"/>
    <col min="1541" max="1792" width="8.83203125" style="261"/>
    <col min="1793" max="1793" width="27.5" style="261" bestFit="1" customWidth="1"/>
    <col min="1794" max="1794" width="43.5" style="261" bestFit="1" customWidth="1"/>
    <col min="1795" max="1795" width="27.5" style="261" bestFit="1" customWidth="1"/>
    <col min="1796" max="1796" width="20" style="261" bestFit="1" customWidth="1"/>
    <col min="1797" max="2048" width="8.83203125" style="261"/>
    <col min="2049" max="2049" width="27.5" style="261" bestFit="1" customWidth="1"/>
    <col min="2050" max="2050" width="43.5" style="261" bestFit="1" customWidth="1"/>
    <col min="2051" max="2051" width="27.5" style="261" bestFit="1" customWidth="1"/>
    <col min="2052" max="2052" width="20" style="261" bestFit="1" customWidth="1"/>
    <col min="2053" max="2304" width="8.83203125" style="261"/>
    <col min="2305" max="2305" width="27.5" style="261" bestFit="1" customWidth="1"/>
    <col min="2306" max="2306" width="43.5" style="261" bestFit="1" customWidth="1"/>
    <col min="2307" max="2307" width="27.5" style="261" bestFit="1" customWidth="1"/>
    <col min="2308" max="2308" width="20" style="261" bestFit="1" customWidth="1"/>
    <col min="2309" max="2560" width="8.83203125" style="261"/>
    <col min="2561" max="2561" width="27.5" style="261" bestFit="1" customWidth="1"/>
    <col min="2562" max="2562" width="43.5" style="261" bestFit="1" customWidth="1"/>
    <col min="2563" max="2563" width="27.5" style="261" bestFit="1" customWidth="1"/>
    <col min="2564" max="2564" width="20" style="261" bestFit="1" customWidth="1"/>
    <col min="2565" max="2816" width="8.83203125" style="261"/>
    <col min="2817" max="2817" width="27.5" style="261" bestFit="1" customWidth="1"/>
    <col min="2818" max="2818" width="43.5" style="261" bestFit="1" customWidth="1"/>
    <col min="2819" max="2819" width="27.5" style="261" bestFit="1" customWidth="1"/>
    <col min="2820" max="2820" width="20" style="261" bestFit="1" customWidth="1"/>
    <col min="2821" max="3072" width="8.83203125" style="261"/>
    <col min="3073" max="3073" width="27.5" style="261" bestFit="1" customWidth="1"/>
    <col min="3074" max="3074" width="43.5" style="261" bestFit="1" customWidth="1"/>
    <col min="3075" max="3075" width="27.5" style="261" bestFit="1" customWidth="1"/>
    <col min="3076" max="3076" width="20" style="261" bestFit="1" customWidth="1"/>
    <col min="3077" max="3328" width="8.83203125" style="261"/>
    <col min="3329" max="3329" width="27.5" style="261" bestFit="1" customWidth="1"/>
    <col min="3330" max="3330" width="43.5" style="261" bestFit="1" customWidth="1"/>
    <col min="3331" max="3331" width="27.5" style="261" bestFit="1" customWidth="1"/>
    <col min="3332" max="3332" width="20" style="261" bestFit="1" customWidth="1"/>
    <col min="3333" max="3584" width="8.83203125" style="261"/>
    <col min="3585" max="3585" width="27.5" style="261" bestFit="1" customWidth="1"/>
    <col min="3586" max="3586" width="43.5" style="261" bestFit="1" customWidth="1"/>
    <col min="3587" max="3587" width="27.5" style="261" bestFit="1" customWidth="1"/>
    <col min="3588" max="3588" width="20" style="261" bestFit="1" customWidth="1"/>
    <col min="3589" max="3840" width="8.83203125" style="261"/>
    <col min="3841" max="3841" width="27.5" style="261" bestFit="1" customWidth="1"/>
    <col min="3842" max="3842" width="43.5" style="261" bestFit="1" customWidth="1"/>
    <col min="3843" max="3843" width="27.5" style="261" bestFit="1" customWidth="1"/>
    <col min="3844" max="3844" width="20" style="261" bestFit="1" customWidth="1"/>
    <col min="3845" max="4096" width="8.83203125" style="261"/>
    <col min="4097" max="4097" width="27.5" style="261" bestFit="1" customWidth="1"/>
    <col min="4098" max="4098" width="43.5" style="261" bestFit="1" customWidth="1"/>
    <col min="4099" max="4099" width="27.5" style="261" bestFit="1" customWidth="1"/>
    <col min="4100" max="4100" width="20" style="261" bestFit="1" customWidth="1"/>
    <col min="4101" max="4352" width="8.83203125" style="261"/>
    <col min="4353" max="4353" width="27.5" style="261" bestFit="1" customWidth="1"/>
    <col min="4354" max="4354" width="43.5" style="261" bestFit="1" customWidth="1"/>
    <col min="4355" max="4355" width="27.5" style="261" bestFit="1" customWidth="1"/>
    <col min="4356" max="4356" width="20" style="261" bestFit="1" customWidth="1"/>
    <col min="4357" max="4608" width="8.83203125" style="261"/>
    <col min="4609" max="4609" width="27.5" style="261" bestFit="1" customWidth="1"/>
    <col min="4610" max="4610" width="43.5" style="261" bestFit="1" customWidth="1"/>
    <col min="4611" max="4611" width="27.5" style="261" bestFit="1" customWidth="1"/>
    <col min="4612" max="4612" width="20" style="261" bestFit="1" customWidth="1"/>
    <col min="4613" max="4864" width="8.83203125" style="261"/>
    <col min="4865" max="4865" width="27.5" style="261" bestFit="1" customWidth="1"/>
    <col min="4866" max="4866" width="43.5" style="261" bestFit="1" customWidth="1"/>
    <col min="4867" max="4867" width="27.5" style="261" bestFit="1" customWidth="1"/>
    <col min="4868" max="4868" width="20" style="261" bestFit="1" customWidth="1"/>
    <col min="4869" max="5120" width="8.83203125" style="261"/>
    <col min="5121" max="5121" width="27.5" style="261" bestFit="1" customWidth="1"/>
    <col min="5122" max="5122" width="43.5" style="261" bestFit="1" customWidth="1"/>
    <col min="5123" max="5123" width="27.5" style="261" bestFit="1" customWidth="1"/>
    <col min="5124" max="5124" width="20" style="261" bestFit="1" customWidth="1"/>
    <col min="5125" max="5376" width="8.83203125" style="261"/>
    <col min="5377" max="5377" width="27.5" style="261" bestFit="1" customWidth="1"/>
    <col min="5378" max="5378" width="43.5" style="261" bestFit="1" customWidth="1"/>
    <col min="5379" max="5379" width="27.5" style="261" bestFit="1" customWidth="1"/>
    <col min="5380" max="5380" width="20" style="261" bestFit="1" customWidth="1"/>
    <col min="5381" max="5632" width="8.83203125" style="261"/>
    <col min="5633" max="5633" width="27.5" style="261" bestFit="1" customWidth="1"/>
    <col min="5634" max="5634" width="43.5" style="261" bestFit="1" customWidth="1"/>
    <col min="5635" max="5635" width="27.5" style="261" bestFit="1" customWidth="1"/>
    <col min="5636" max="5636" width="20" style="261" bestFit="1" customWidth="1"/>
    <col min="5637" max="5888" width="8.83203125" style="261"/>
    <col min="5889" max="5889" width="27.5" style="261" bestFit="1" customWidth="1"/>
    <col min="5890" max="5890" width="43.5" style="261" bestFit="1" customWidth="1"/>
    <col min="5891" max="5891" width="27.5" style="261" bestFit="1" customWidth="1"/>
    <col min="5892" max="5892" width="20" style="261" bestFit="1" customWidth="1"/>
    <col min="5893" max="6144" width="8.83203125" style="261"/>
    <col min="6145" max="6145" width="27.5" style="261" bestFit="1" customWidth="1"/>
    <col min="6146" max="6146" width="43.5" style="261" bestFit="1" customWidth="1"/>
    <col min="6147" max="6147" width="27.5" style="261" bestFit="1" customWidth="1"/>
    <col min="6148" max="6148" width="20" style="261" bestFit="1" customWidth="1"/>
    <col min="6149" max="6400" width="8.83203125" style="261"/>
    <col min="6401" max="6401" width="27.5" style="261" bestFit="1" customWidth="1"/>
    <col min="6402" max="6402" width="43.5" style="261" bestFit="1" customWidth="1"/>
    <col min="6403" max="6403" width="27.5" style="261" bestFit="1" customWidth="1"/>
    <col min="6404" max="6404" width="20" style="261" bestFit="1" customWidth="1"/>
    <col min="6405" max="6656" width="8.83203125" style="261"/>
    <col min="6657" max="6657" width="27.5" style="261" bestFit="1" customWidth="1"/>
    <col min="6658" max="6658" width="43.5" style="261" bestFit="1" customWidth="1"/>
    <col min="6659" max="6659" width="27.5" style="261" bestFit="1" customWidth="1"/>
    <col min="6660" max="6660" width="20" style="261" bestFit="1" customWidth="1"/>
    <col min="6661" max="6912" width="8.83203125" style="261"/>
    <col min="6913" max="6913" width="27.5" style="261" bestFit="1" customWidth="1"/>
    <col min="6914" max="6914" width="43.5" style="261" bestFit="1" customWidth="1"/>
    <col min="6915" max="6915" width="27.5" style="261" bestFit="1" customWidth="1"/>
    <col min="6916" max="6916" width="20" style="261" bestFit="1" customWidth="1"/>
    <col min="6917" max="7168" width="8.83203125" style="261"/>
    <col min="7169" max="7169" width="27.5" style="261" bestFit="1" customWidth="1"/>
    <col min="7170" max="7170" width="43.5" style="261" bestFit="1" customWidth="1"/>
    <col min="7171" max="7171" width="27.5" style="261" bestFit="1" customWidth="1"/>
    <col min="7172" max="7172" width="20" style="261" bestFit="1" customWidth="1"/>
    <col min="7173" max="7424" width="8.83203125" style="261"/>
    <col min="7425" max="7425" width="27.5" style="261" bestFit="1" customWidth="1"/>
    <col min="7426" max="7426" width="43.5" style="261" bestFit="1" customWidth="1"/>
    <col min="7427" max="7427" width="27.5" style="261" bestFit="1" customWidth="1"/>
    <col min="7428" max="7428" width="20" style="261" bestFit="1" customWidth="1"/>
    <col min="7429" max="7680" width="8.83203125" style="261"/>
    <col min="7681" max="7681" width="27.5" style="261" bestFit="1" customWidth="1"/>
    <col min="7682" max="7682" width="43.5" style="261" bestFit="1" customWidth="1"/>
    <col min="7683" max="7683" width="27.5" style="261" bestFit="1" customWidth="1"/>
    <col min="7684" max="7684" width="20" style="261" bestFit="1" customWidth="1"/>
    <col min="7685" max="7936" width="8.83203125" style="261"/>
    <col min="7937" max="7937" width="27.5" style="261" bestFit="1" customWidth="1"/>
    <col min="7938" max="7938" width="43.5" style="261" bestFit="1" customWidth="1"/>
    <col min="7939" max="7939" width="27.5" style="261" bestFit="1" customWidth="1"/>
    <col min="7940" max="7940" width="20" style="261" bestFit="1" customWidth="1"/>
    <col min="7941" max="8192" width="8.83203125" style="261"/>
    <col min="8193" max="8193" width="27.5" style="261" bestFit="1" customWidth="1"/>
    <col min="8194" max="8194" width="43.5" style="261" bestFit="1" customWidth="1"/>
    <col min="8195" max="8195" width="27.5" style="261" bestFit="1" customWidth="1"/>
    <col min="8196" max="8196" width="20" style="261" bestFit="1" customWidth="1"/>
    <col min="8197" max="8448" width="8.83203125" style="261"/>
    <col min="8449" max="8449" width="27.5" style="261" bestFit="1" customWidth="1"/>
    <col min="8450" max="8450" width="43.5" style="261" bestFit="1" customWidth="1"/>
    <col min="8451" max="8451" width="27.5" style="261" bestFit="1" customWidth="1"/>
    <col min="8452" max="8452" width="20" style="261" bestFit="1" customWidth="1"/>
    <col min="8453" max="8704" width="8.83203125" style="261"/>
    <col min="8705" max="8705" width="27.5" style="261" bestFit="1" customWidth="1"/>
    <col min="8706" max="8706" width="43.5" style="261" bestFit="1" customWidth="1"/>
    <col min="8707" max="8707" width="27.5" style="261" bestFit="1" customWidth="1"/>
    <col min="8708" max="8708" width="20" style="261" bestFit="1" customWidth="1"/>
    <col min="8709" max="8960" width="8.83203125" style="261"/>
    <col min="8961" max="8961" width="27.5" style="261" bestFit="1" customWidth="1"/>
    <col min="8962" max="8962" width="43.5" style="261" bestFit="1" customWidth="1"/>
    <col min="8963" max="8963" width="27.5" style="261" bestFit="1" customWidth="1"/>
    <col min="8964" max="8964" width="20" style="261" bestFit="1" customWidth="1"/>
    <col min="8965" max="9216" width="8.83203125" style="261"/>
    <col min="9217" max="9217" width="27.5" style="261" bestFit="1" customWidth="1"/>
    <col min="9218" max="9218" width="43.5" style="261" bestFit="1" customWidth="1"/>
    <col min="9219" max="9219" width="27.5" style="261" bestFit="1" customWidth="1"/>
    <col min="9220" max="9220" width="20" style="261" bestFit="1" customWidth="1"/>
    <col min="9221" max="9472" width="8.83203125" style="261"/>
    <col min="9473" max="9473" width="27.5" style="261" bestFit="1" customWidth="1"/>
    <col min="9474" max="9474" width="43.5" style="261" bestFit="1" customWidth="1"/>
    <col min="9475" max="9475" width="27.5" style="261" bestFit="1" customWidth="1"/>
    <col min="9476" max="9476" width="20" style="261" bestFit="1" customWidth="1"/>
    <col min="9477" max="9728" width="8.83203125" style="261"/>
    <col min="9729" max="9729" width="27.5" style="261" bestFit="1" customWidth="1"/>
    <col min="9730" max="9730" width="43.5" style="261" bestFit="1" customWidth="1"/>
    <col min="9731" max="9731" width="27.5" style="261" bestFit="1" customWidth="1"/>
    <col min="9732" max="9732" width="20" style="261" bestFit="1" customWidth="1"/>
    <col min="9733" max="9984" width="8.83203125" style="261"/>
    <col min="9985" max="9985" width="27.5" style="261" bestFit="1" customWidth="1"/>
    <col min="9986" max="9986" width="43.5" style="261" bestFit="1" customWidth="1"/>
    <col min="9987" max="9987" width="27.5" style="261" bestFit="1" customWidth="1"/>
    <col min="9988" max="9988" width="20" style="261" bestFit="1" customWidth="1"/>
    <col min="9989" max="10240" width="8.83203125" style="261"/>
    <col min="10241" max="10241" width="27.5" style="261" bestFit="1" customWidth="1"/>
    <col min="10242" max="10242" width="43.5" style="261" bestFit="1" customWidth="1"/>
    <col min="10243" max="10243" width="27.5" style="261" bestFit="1" customWidth="1"/>
    <col min="10244" max="10244" width="20" style="261" bestFit="1" customWidth="1"/>
    <col min="10245" max="10496" width="8.83203125" style="261"/>
    <col min="10497" max="10497" width="27.5" style="261" bestFit="1" customWidth="1"/>
    <col min="10498" max="10498" width="43.5" style="261" bestFit="1" customWidth="1"/>
    <col min="10499" max="10499" width="27.5" style="261" bestFit="1" customWidth="1"/>
    <col min="10500" max="10500" width="20" style="261" bestFit="1" customWidth="1"/>
    <col min="10501" max="10752" width="8.83203125" style="261"/>
    <col min="10753" max="10753" width="27.5" style="261" bestFit="1" customWidth="1"/>
    <col min="10754" max="10754" width="43.5" style="261" bestFit="1" customWidth="1"/>
    <col min="10755" max="10755" width="27.5" style="261" bestFit="1" customWidth="1"/>
    <col min="10756" max="10756" width="20" style="261" bestFit="1" customWidth="1"/>
    <col min="10757" max="11008" width="8.83203125" style="261"/>
    <col min="11009" max="11009" width="27.5" style="261" bestFit="1" customWidth="1"/>
    <col min="11010" max="11010" width="43.5" style="261" bestFit="1" customWidth="1"/>
    <col min="11011" max="11011" width="27.5" style="261" bestFit="1" customWidth="1"/>
    <col min="11012" max="11012" width="20" style="261" bestFit="1" customWidth="1"/>
    <col min="11013" max="11264" width="8.83203125" style="261"/>
    <col min="11265" max="11265" width="27.5" style="261" bestFit="1" customWidth="1"/>
    <col min="11266" max="11266" width="43.5" style="261" bestFit="1" customWidth="1"/>
    <col min="11267" max="11267" width="27.5" style="261" bestFit="1" customWidth="1"/>
    <col min="11268" max="11268" width="20" style="261" bestFit="1" customWidth="1"/>
    <col min="11269" max="11520" width="8.83203125" style="261"/>
    <col min="11521" max="11521" width="27.5" style="261" bestFit="1" customWidth="1"/>
    <col min="11522" max="11522" width="43.5" style="261" bestFit="1" customWidth="1"/>
    <col min="11523" max="11523" width="27.5" style="261" bestFit="1" customWidth="1"/>
    <col min="11524" max="11524" width="20" style="261" bestFit="1" customWidth="1"/>
    <col min="11525" max="11776" width="8.83203125" style="261"/>
    <col min="11777" max="11777" width="27.5" style="261" bestFit="1" customWidth="1"/>
    <col min="11778" max="11778" width="43.5" style="261" bestFit="1" customWidth="1"/>
    <col min="11779" max="11779" width="27.5" style="261" bestFit="1" customWidth="1"/>
    <col min="11780" max="11780" width="20" style="261" bestFit="1" customWidth="1"/>
    <col min="11781" max="12032" width="8.83203125" style="261"/>
    <col min="12033" max="12033" width="27.5" style="261" bestFit="1" customWidth="1"/>
    <col min="12034" max="12034" width="43.5" style="261" bestFit="1" customWidth="1"/>
    <col min="12035" max="12035" width="27.5" style="261" bestFit="1" customWidth="1"/>
    <col min="12036" max="12036" width="20" style="261" bestFit="1" customWidth="1"/>
    <col min="12037" max="12288" width="8.83203125" style="261"/>
    <col min="12289" max="12289" width="27.5" style="261" bestFit="1" customWidth="1"/>
    <col min="12290" max="12290" width="43.5" style="261" bestFit="1" customWidth="1"/>
    <col min="12291" max="12291" width="27.5" style="261" bestFit="1" customWidth="1"/>
    <col min="12292" max="12292" width="20" style="261" bestFit="1" customWidth="1"/>
    <col min="12293" max="12544" width="8.83203125" style="261"/>
    <col min="12545" max="12545" width="27.5" style="261" bestFit="1" customWidth="1"/>
    <col min="12546" max="12546" width="43.5" style="261" bestFit="1" customWidth="1"/>
    <col min="12547" max="12547" width="27.5" style="261" bestFit="1" customWidth="1"/>
    <col min="12548" max="12548" width="20" style="261" bestFit="1" customWidth="1"/>
    <col min="12549" max="12800" width="8.83203125" style="261"/>
    <col min="12801" max="12801" width="27.5" style="261" bestFit="1" customWidth="1"/>
    <col min="12802" max="12802" width="43.5" style="261" bestFit="1" customWidth="1"/>
    <col min="12803" max="12803" width="27.5" style="261" bestFit="1" customWidth="1"/>
    <col min="12804" max="12804" width="20" style="261" bestFit="1" customWidth="1"/>
    <col min="12805" max="13056" width="8.83203125" style="261"/>
    <col min="13057" max="13057" width="27.5" style="261" bestFit="1" customWidth="1"/>
    <col min="13058" max="13058" width="43.5" style="261" bestFit="1" customWidth="1"/>
    <col min="13059" max="13059" width="27.5" style="261" bestFit="1" customWidth="1"/>
    <col min="13060" max="13060" width="20" style="261" bestFit="1" customWidth="1"/>
    <col min="13061" max="13312" width="8.83203125" style="261"/>
    <col min="13313" max="13313" width="27.5" style="261" bestFit="1" customWidth="1"/>
    <col min="13314" max="13314" width="43.5" style="261" bestFit="1" customWidth="1"/>
    <col min="13315" max="13315" width="27.5" style="261" bestFit="1" customWidth="1"/>
    <col min="13316" max="13316" width="20" style="261" bestFit="1" customWidth="1"/>
    <col min="13317" max="13568" width="8.83203125" style="261"/>
    <col min="13569" max="13569" width="27.5" style="261" bestFit="1" customWidth="1"/>
    <col min="13570" max="13570" width="43.5" style="261" bestFit="1" customWidth="1"/>
    <col min="13571" max="13571" width="27.5" style="261" bestFit="1" customWidth="1"/>
    <col min="13572" max="13572" width="20" style="261" bestFit="1" customWidth="1"/>
    <col min="13573" max="13824" width="8.83203125" style="261"/>
    <col min="13825" max="13825" width="27.5" style="261" bestFit="1" customWidth="1"/>
    <col min="13826" max="13826" width="43.5" style="261" bestFit="1" customWidth="1"/>
    <col min="13827" max="13827" width="27.5" style="261" bestFit="1" customWidth="1"/>
    <col min="13828" max="13828" width="20" style="261" bestFit="1" customWidth="1"/>
    <col min="13829" max="14080" width="8.83203125" style="261"/>
    <col min="14081" max="14081" width="27.5" style="261" bestFit="1" customWidth="1"/>
    <col min="14082" max="14082" width="43.5" style="261" bestFit="1" customWidth="1"/>
    <col min="14083" max="14083" width="27.5" style="261" bestFit="1" customWidth="1"/>
    <col min="14084" max="14084" width="20" style="261" bestFit="1" customWidth="1"/>
    <col min="14085" max="14336" width="8.83203125" style="261"/>
    <col min="14337" max="14337" width="27.5" style="261" bestFit="1" customWidth="1"/>
    <col min="14338" max="14338" width="43.5" style="261" bestFit="1" customWidth="1"/>
    <col min="14339" max="14339" width="27.5" style="261" bestFit="1" customWidth="1"/>
    <col min="14340" max="14340" width="20" style="261" bestFit="1" customWidth="1"/>
    <col min="14341" max="14592" width="8.83203125" style="261"/>
    <col min="14593" max="14593" width="27.5" style="261" bestFit="1" customWidth="1"/>
    <col min="14594" max="14594" width="43.5" style="261" bestFit="1" customWidth="1"/>
    <col min="14595" max="14595" width="27.5" style="261" bestFit="1" customWidth="1"/>
    <col min="14596" max="14596" width="20" style="261" bestFit="1" customWidth="1"/>
    <col min="14597" max="14848" width="8.83203125" style="261"/>
    <col min="14849" max="14849" width="27.5" style="261" bestFit="1" customWidth="1"/>
    <col min="14850" max="14850" width="43.5" style="261" bestFit="1" customWidth="1"/>
    <col min="14851" max="14851" width="27.5" style="261" bestFit="1" customWidth="1"/>
    <col min="14852" max="14852" width="20" style="261" bestFit="1" customWidth="1"/>
    <col min="14853" max="15104" width="8.83203125" style="261"/>
    <col min="15105" max="15105" width="27.5" style="261" bestFit="1" customWidth="1"/>
    <col min="15106" max="15106" width="43.5" style="261" bestFit="1" customWidth="1"/>
    <col min="15107" max="15107" width="27.5" style="261" bestFit="1" customWidth="1"/>
    <col min="15108" max="15108" width="20" style="261" bestFit="1" customWidth="1"/>
    <col min="15109" max="15360" width="8.83203125" style="261"/>
    <col min="15361" max="15361" width="27.5" style="261" bestFit="1" customWidth="1"/>
    <col min="15362" max="15362" width="43.5" style="261" bestFit="1" customWidth="1"/>
    <col min="15363" max="15363" width="27.5" style="261" bestFit="1" customWidth="1"/>
    <col min="15364" max="15364" width="20" style="261" bestFit="1" customWidth="1"/>
    <col min="15365" max="15616" width="8.83203125" style="261"/>
    <col min="15617" max="15617" width="27.5" style="261" bestFit="1" customWidth="1"/>
    <col min="15618" max="15618" width="43.5" style="261" bestFit="1" customWidth="1"/>
    <col min="15619" max="15619" width="27.5" style="261" bestFit="1" customWidth="1"/>
    <col min="15620" max="15620" width="20" style="261" bestFit="1" customWidth="1"/>
    <col min="15621" max="15872" width="8.83203125" style="261"/>
    <col min="15873" max="15873" width="27.5" style="261" bestFit="1" customWidth="1"/>
    <col min="15874" max="15874" width="43.5" style="261" bestFit="1" customWidth="1"/>
    <col min="15875" max="15875" width="27.5" style="261" bestFit="1" customWidth="1"/>
    <col min="15876" max="15876" width="20" style="261" bestFit="1" customWidth="1"/>
    <col min="15877" max="16128" width="8.83203125" style="261"/>
    <col min="16129" max="16129" width="27.5" style="261" bestFit="1" customWidth="1"/>
    <col min="16130" max="16130" width="43.5" style="261" bestFit="1" customWidth="1"/>
    <col min="16131" max="16131" width="27.5" style="261" bestFit="1" customWidth="1"/>
    <col min="16132" max="16132" width="20" style="261" bestFit="1" customWidth="1"/>
    <col min="16133" max="16384" width="8.83203125" style="261"/>
  </cols>
  <sheetData>
    <row r="1" spans="1:4" ht="17" thickBot="1">
      <c r="A1" s="366" t="s">
        <v>195</v>
      </c>
      <c r="B1" s="366"/>
      <c r="C1" s="366"/>
      <c r="D1" s="366"/>
    </row>
    <row r="2" spans="1:4" ht="17" thickBot="1">
      <c r="A2" s="201" t="s">
        <v>75</v>
      </c>
      <c r="B2" s="202" t="s">
        <v>72</v>
      </c>
      <c r="C2" s="202" t="s">
        <v>73</v>
      </c>
      <c r="D2" s="203" t="s">
        <v>74</v>
      </c>
    </row>
    <row r="3" spans="1:4" ht="16">
      <c r="A3" s="263"/>
      <c r="B3" s="264"/>
      <c r="C3" s="264"/>
      <c r="D3" s="265"/>
    </row>
    <row r="4" spans="1:4" ht="16">
      <c r="A4" s="266" t="s">
        <v>16</v>
      </c>
      <c r="B4" s="267" t="s">
        <v>94</v>
      </c>
      <c r="C4" s="267" t="s">
        <v>90</v>
      </c>
      <c r="D4" s="268" t="s">
        <v>17</v>
      </c>
    </row>
    <row r="5" spans="1:4" ht="16">
      <c r="A5" s="266" t="s">
        <v>18</v>
      </c>
      <c r="B5" s="267" t="s">
        <v>94</v>
      </c>
      <c r="C5" s="267" t="s">
        <v>96</v>
      </c>
      <c r="D5" s="268" t="s">
        <v>17</v>
      </c>
    </row>
    <row r="6" spans="1:4" ht="16">
      <c r="A6" s="269" t="s">
        <v>85</v>
      </c>
      <c r="B6" s="267" t="s">
        <v>95</v>
      </c>
      <c r="C6" s="267" t="s">
        <v>88</v>
      </c>
      <c r="D6" s="268" t="s">
        <v>104</v>
      </c>
    </row>
    <row r="7" spans="1:4" ht="16">
      <c r="A7" s="266" t="s">
        <v>77</v>
      </c>
      <c r="B7" s="267" t="s">
        <v>94</v>
      </c>
      <c r="C7" s="267" t="s">
        <v>89</v>
      </c>
      <c r="D7" s="268" t="s">
        <v>17</v>
      </c>
    </row>
    <row r="8" spans="1:4" ht="16">
      <c r="A8" s="266" t="s">
        <v>103</v>
      </c>
      <c r="B8" s="267" t="s">
        <v>94</v>
      </c>
      <c r="C8" s="267" t="s">
        <v>96</v>
      </c>
      <c r="D8" s="268" t="s">
        <v>105</v>
      </c>
    </row>
    <row r="9" spans="1:4" ht="16">
      <c r="A9" s="266" t="s">
        <v>13</v>
      </c>
      <c r="B9" s="267" t="s">
        <v>94</v>
      </c>
      <c r="C9" s="267" t="s">
        <v>96</v>
      </c>
      <c r="D9" s="268" t="s">
        <v>105</v>
      </c>
    </row>
    <row r="10" spans="1:4" ht="18">
      <c r="A10" s="270" t="s">
        <v>117</v>
      </c>
      <c r="B10" s="267" t="s">
        <v>94</v>
      </c>
      <c r="C10" s="267" t="s">
        <v>118</v>
      </c>
      <c r="D10" s="268" t="s">
        <v>17</v>
      </c>
    </row>
    <row r="11" spans="1:4" ht="18">
      <c r="A11" s="270" t="s">
        <v>134</v>
      </c>
      <c r="B11" s="267" t="s">
        <v>94</v>
      </c>
      <c r="C11" s="267" t="s">
        <v>198</v>
      </c>
      <c r="D11" s="268" t="s">
        <v>153</v>
      </c>
    </row>
    <row r="12" spans="1:4" ht="16">
      <c r="A12" s="266" t="s">
        <v>19</v>
      </c>
      <c r="B12" s="267" t="s">
        <v>97</v>
      </c>
      <c r="C12" s="267" t="s">
        <v>90</v>
      </c>
      <c r="D12" s="268" t="s">
        <v>106</v>
      </c>
    </row>
    <row r="13" spans="1:4" ht="16">
      <c r="A13" s="266" t="s">
        <v>76</v>
      </c>
      <c r="B13" s="267" t="s">
        <v>98</v>
      </c>
      <c r="C13" s="267" t="s">
        <v>90</v>
      </c>
      <c r="D13" s="268" t="s">
        <v>17</v>
      </c>
    </row>
    <row r="14" spans="1:4" ht="16">
      <c r="A14" s="266" t="s">
        <v>67</v>
      </c>
      <c r="B14" s="267" t="s">
        <v>97</v>
      </c>
      <c r="C14" s="267" t="s">
        <v>89</v>
      </c>
      <c r="D14" s="268" t="s">
        <v>17</v>
      </c>
    </row>
    <row r="15" spans="1:4" ht="18">
      <c r="A15" s="270" t="s">
        <v>174</v>
      </c>
      <c r="B15" s="271" t="s">
        <v>175</v>
      </c>
      <c r="C15" s="271" t="s">
        <v>89</v>
      </c>
      <c r="D15" s="272" t="s">
        <v>17</v>
      </c>
    </row>
    <row r="16" spans="1:4" ht="18">
      <c r="A16" s="270" t="s">
        <v>176</v>
      </c>
      <c r="B16" s="271" t="s">
        <v>175</v>
      </c>
      <c r="C16" s="271" t="s">
        <v>89</v>
      </c>
      <c r="D16" s="272" t="s">
        <v>17</v>
      </c>
    </row>
    <row r="17" spans="1:4" ht="18">
      <c r="A17" s="270" t="s">
        <v>177</v>
      </c>
      <c r="B17" s="271" t="s">
        <v>178</v>
      </c>
      <c r="C17" s="271" t="s">
        <v>90</v>
      </c>
      <c r="D17" s="272" t="s">
        <v>17</v>
      </c>
    </row>
    <row r="18" spans="1:4" ht="18">
      <c r="A18" s="270" t="s">
        <v>187</v>
      </c>
      <c r="B18" s="271" t="s">
        <v>175</v>
      </c>
      <c r="C18" s="271" t="s">
        <v>188</v>
      </c>
      <c r="D18" s="272" t="s">
        <v>17</v>
      </c>
    </row>
    <row r="19" spans="1:4" ht="18">
      <c r="A19" s="270" t="s">
        <v>189</v>
      </c>
      <c r="B19" s="271" t="s">
        <v>175</v>
      </c>
      <c r="C19" s="271" t="s">
        <v>188</v>
      </c>
      <c r="D19" s="272" t="s">
        <v>17</v>
      </c>
    </row>
    <row r="20" spans="1:4" ht="18">
      <c r="A20" s="270" t="s">
        <v>190</v>
      </c>
      <c r="B20" s="271" t="s">
        <v>97</v>
      </c>
      <c r="C20" s="271" t="s">
        <v>90</v>
      </c>
      <c r="D20" s="272" t="s">
        <v>17</v>
      </c>
    </row>
    <row r="21" spans="1:4" ht="16">
      <c r="A21" s="266" t="s">
        <v>22</v>
      </c>
      <c r="B21" s="267" t="s">
        <v>102</v>
      </c>
      <c r="C21" s="267" t="s">
        <v>90</v>
      </c>
      <c r="D21" s="268" t="s">
        <v>110</v>
      </c>
    </row>
    <row r="22" spans="1:4" ht="16">
      <c r="A22" s="269" t="s">
        <v>86</v>
      </c>
      <c r="B22" s="267" t="s">
        <v>102</v>
      </c>
      <c r="C22" s="267" t="s">
        <v>88</v>
      </c>
      <c r="D22" s="268" t="s">
        <v>110</v>
      </c>
    </row>
    <row r="23" spans="1:4" ht="16">
      <c r="A23" s="269" t="s">
        <v>108</v>
      </c>
      <c r="B23" s="267" t="s">
        <v>102</v>
      </c>
      <c r="C23" s="267" t="s">
        <v>89</v>
      </c>
      <c r="D23" s="268" t="s">
        <v>110</v>
      </c>
    </row>
    <row r="24" spans="1:4" ht="16">
      <c r="A24" s="269" t="s">
        <v>109</v>
      </c>
      <c r="B24" s="267" t="s">
        <v>102</v>
      </c>
      <c r="C24" s="267" t="s">
        <v>89</v>
      </c>
      <c r="D24" s="268" t="s">
        <v>110</v>
      </c>
    </row>
    <row r="25" spans="1:4" ht="18">
      <c r="A25" s="270" t="s">
        <v>191</v>
      </c>
      <c r="B25" s="267" t="s">
        <v>102</v>
      </c>
      <c r="C25" s="271" t="s">
        <v>96</v>
      </c>
      <c r="D25" s="268" t="s">
        <v>110</v>
      </c>
    </row>
    <row r="26" spans="1:4" ht="18">
      <c r="A26" s="270" t="s">
        <v>192</v>
      </c>
      <c r="B26" s="267" t="s">
        <v>102</v>
      </c>
      <c r="C26" s="271" t="s">
        <v>193</v>
      </c>
      <c r="D26" s="268" t="s">
        <v>110</v>
      </c>
    </row>
    <row r="27" spans="1:4" ht="16">
      <c r="A27" s="266" t="s">
        <v>23</v>
      </c>
      <c r="B27" s="267" t="s">
        <v>102</v>
      </c>
      <c r="C27" s="267" t="s">
        <v>90</v>
      </c>
      <c r="D27" s="268" t="s">
        <v>24</v>
      </c>
    </row>
    <row r="28" spans="1:4" ht="16">
      <c r="A28" s="266" t="s">
        <v>136</v>
      </c>
      <c r="B28" s="267" t="s">
        <v>102</v>
      </c>
      <c r="C28" s="267" t="s">
        <v>88</v>
      </c>
      <c r="D28" s="268" t="s">
        <v>24</v>
      </c>
    </row>
    <row r="29" spans="1:4" ht="18">
      <c r="A29" s="270" t="s">
        <v>179</v>
      </c>
      <c r="B29" s="271" t="s">
        <v>180</v>
      </c>
      <c r="C29" s="271" t="s">
        <v>90</v>
      </c>
      <c r="D29" s="273" t="s">
        <v>59</v>
      </c>
    </row>
    <row r="30" spans="1:4" ht="18">
      <c r="A30" s="270" t="s">
        <v>150</v>
      </c>
      <c r="B30" s="271" t="s">
        <v>181</v>
      </c>
      <c r="C30" s="271" t="s">
        <v>90</v>
      </c>
      <c r="D30" s="272" t="s">
        <v>12</v>
      </c>
    </row>
    <row r="31" spans="1:4" ht="18">
      <c r="A31" s="270" t="s">
        <v>182</v>
      </c>
      <c r="B31" s="271" t="s">
        <v>183</v>
      </c>
      <c r="C31" s="271" t="s">
        <v>89</v>
      </c>
      <c r="D31" s="273" t="s">
        <v>17</v>
      </c>
    </row>
    <row r="32" spans="1:4" ht="18">
      <c r="A32" s="270" t="s">
        <v>184</v>
      </c>
      <c r="B32" s="271" t="s">
        <v>185</v>
      </c>
      <c r="C32" s="271" t="s">
        <v>90</v>
      </c>
      <c r="D32" s="273" t="s">
        <v>17</v>
      </c>
    </row>
    <row r="33" spans="1:4" ht="18">
      <c r="A33" s="270" t="s">
        <v>186</v>
      </c>
      <c r="B33" s="271" t="s">
        <v>185</v>
      </c>
      <c r="C33" s="271" t="s">
        <v>89</v>
      </c>
      <c r="D33" s="273" t="s">
        <v>17</v>
      </c>
    </row>
    <row r="34" spans="1:4" ht="18">
      <c r="A34" s="270" t="s">
        <v>194</v>
      </c>
      <c r="B34" s="271" t="s">
        <v>181</v>
      </c>
      <c r="C34" s="271" t="s">
        <v>88</v>
      </c>
      <c r="D34" s="272" t="s">
        <v>12</v>
      </c>
    </row>
    <row r="35" spans="1:4" ht="16">
      <c r="A35" s="269" t="s">
        <v>58</v>
      </c>
      <c r="B35" s="267" t="s">
        <v>87</v>
      </c>
      <c r="C35" s="267" t="s">
        <v>90</v>
      </c>
      <c r="D35" s="268" t="s">
        <v>59</v>
      </c>
    </row>
    <row r="36" spans="1:4" ht="16">
      <c r="A36" s="266" t="s">
        <v>78</v>
      </c>
      <c r="B36" s="267" t="s">
        <v>99</v>
      </c>
      <c r="C36" s="267" t="s">
        <v>90</v>
      </c>
      <c r="D36" s="268" t="s">
        <v>17</v>
      </c>
    </row>
    <row r="37" spans="1:4" ht="16">
      <c r="A37" s="266" t="s">
        <v>26</v>
      </c>
      <c r="B37" s="267" t="s">
        <v>99</v>
      </c>
      <c r="C37" s="267" t="s">
        <v>96</v>
      </c>
      <c r="D37" s="268" t="s">
        <v>17</v>
      </c>
    </row>
    <row r="38" spans="1:4" ht="16">
      <c r="A38" s="266" t="s">
        <v>79</v>
      </c>
      <c r="B38" s="267" t="s">
        <v>99</v>
      </c>
      <c r="C38" s="267" t="s">
        <v>100</v>
      </c>
      <c r="D38" s="268" t="s">
        <v>17</v>
      </c>
    </row>
    <row r="39" spans="1:4" ht="16">
      <c r="A39" s="269" t="s">
        <v>82</v>
      </c>
      <c r="B39" s="267" t="s">
        <v>99</v>
      </c>
      <c r="C39" s="267" t="s">
        <v>88</v>
      </c>
      <c r="D39" s="268" t="s">
        <v>17</v>
      </c>
    </row>
    <row r="40" spans="1:4" ht="16">
      <c r="A40" s="269" t="s">
        <v>83</v>
      </c>
      <c r="B40" s="267" t="s">
        <v>101</v>
      </c>
      <c r="C40" s="267" t="s">
        <v>100</v>
      </c>
      <c r="D40" s="268" t="s">
        <v>17</v>
      </c>
    </row>
    <row r="41" spans="1:4" ht="16">
      <c r="A41" s="269" t="s">
        <v>84</v>
      </c>
      <c r="B41" s="267" t="s">
        <v>99</v>
      </c>
      <c r="C41" s="267" t="s">
        <v>100</v>
      </c>
      <c r="D41" s="268" t="s">
        <v>17</v>
      </c>
    </row>
    <row r="42" spans="1:4" ht="16">
      <c r="A42" s="269" t="s">
        <v>63</v>
      </c>
      <c r="B42" s="267" t="s">
        <v>91</v>
      </c>
      <c r="C42" s="267" t="s">
        <v>88</v>
      </c>
      <c r="D42" s="268" t="s">
        <v>12</v>
      </c>
    </row>
    <row r="43" spans="1:4" ht="16">
      <c r="A43" s="269" t="s">
        <v>92</v>
      </c>
      <c r="B43" s="267" t="s">
        <v>91</v>
      </c>
      <c r="C43" s="267" t="s">
        <v>88</v>
      </c>
      <c r="D43" s="268" t="s">
        <v>12</v>
      </c>
    </row>
    <row r="44" spans="1:4" ht="16">
      <c r="A44" s="269" t="s">
        <v>80</v>
      </c>
      <c r="B44" s="267" t="s">
        <v>91</v>
      </c>
      <c r="C44" s="267" t="s">
        <v>88</v>
      </c>
      <c r="D44" s="268" t="s">
        <v>12</v>
      </c>
    </row>
    <row r="45" spans="1:4" ht="17" thickBot="1">
      <c r="A45" s="274" t="s">
        <v>81</v>
      </c>
      <c r="B45" s="275" t="s">
        <v>91</v>
      </c>
      <c r="C45" s="275" t="s">
        <v>93</v>
      </c>
      <c r="D45" s="276" t="s">
        <v>12</v>
      </c>
    </row>
    <row r="46" spans="1:4" ht="18">
      <c r="A46" s="277"/>
      <c r="B46" s="278"/>
      <c r="C46" s="278"/>
      <c r="D46" s="279"/>
    </row>
    <row r="47" spans="1:4" ht="16">
      <c r="A47" s="279"/>
      <c r="B47" s="278"/>
      <c r="C47" s="278"/>
      <c r="D47" s="279"/>
    </row>
    <row r="48" spans="1:4" ht="16">
      <c r="A48" s="279" t="s">
        <v>200</v>
      </c>
      <c r="B48" s="278">
        <v>42</v>
      </c>
      <c r="C48" s="278"/>
      <c r="D48" s="279"/>
    </row>
    <row r="49" spans="1:4" ht="16">
      <c r="A49" s="279" t="s">
        <v>197</v>
      </c>
      <c r="B49" s="278">
        <v>3</v>
      </c>
      <c r="C49" s="278"/>
      <c r="D49" s="279"/>
    </row>
    <row r="50" spans="1:4" ht="16">
      <c r="A50" s="279" t="s">
        <v>199</v>
      </c>
      <c r="B50" s="278">
        <v>14</v>
      </c>
      <c r="C50" s="278"/>
      <c r="D50" s="279"/>
    </row>
  </sheetData>
  <mergeCells count="1">
    <mergeCell ref="A1:D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sqref="A1:D1"/>
    </sheetView>
  </sheetViews>
  <sheetFormatPr baseColWidth="10" defaultColWidth="8.83203125" defaultRowHeight="12" x14ac:dyDescent="0"/>
  <cols>
    <col min="1" max="1" width="27.5" style="261" bestFit="1" customWidth="1"/>
    <col min="2" max="2" width="27" style="261" bestFit="1" customWidth="1"/>
    <col min="3" max="3" width="28.6640625" style="261" bestFit="1" customWidth="1"/>
    <col min="4" max="4" width="20" style="261" bestFit="1" customWidth="1"/>
    <col min="5" max="256" width="8.83203125" style="261"/>
    <col min="257" max="257" width="27.5" style="261" bestFit="1" customWidth="1"/>
    <col min="258" max="258" width="27" style="261" bestFit="1" customWidth="1"/>
    <col min="259" max="259" width="28.6640625" style="261" bestFit="1" customWidth="1"/>
    <col min="260" max="260" width="20" style="261" bestFit="1" customWidth="1"/>
    <col min="261" max="512" width="8.83203125" style="261"/>
    <col min="513" max="513" width="27.5" style="261" bestFit="1" customWidth="1"/>
    <col min="514" max="514" width="27" style="261" bestFit="1" customWidth="1"/>
    <col min="515" max="515" width="28.6640625" style="261" bestFit="1" customWidth="1"/>
    <col min="516" max="516" width="20" style="261" bestFit="1" customWidth="1"/>
    <col min="517" max="768" width="8.83203125" style="261"/>
    <col min="769" max="769" width="27.5" style="261" bestFit="1" customWidth="1"/>
    <col min="770" max="770" width="27" style="261" bestFit="1" customWidth="1"/>
    <col min="771" max="771" width="28.6640625" style="261" bestFit="1" customWidth="1"/>
    <col min="772" max="772" width="20" style="261" bestFit="1" customWidth="1"/>
    <col min="773" max="1024" width="8.83203125" style="261"/>
    <col min="1025" max="1025" width="27.5" style="261" bestFit="1" customWidth="1"/>
    <col min="1026" max="1026" width="27" style="261" bestFit="1" customWidth="1"/>
    <col min="1027" max="1027" width="28.6640625" style="261" bestFit="1" customWidth="1"/>
    <col min="1028" max="1028" width="20" style="261" bestFit="1" customWidth="1"/>
    <col min="1029" max="1280" width="8.83203125" style="261"/>
    <col min="1281" max="1281" width="27.5" style="261" bestFit="1" customWidth="1"/>
    <col min="1282" max="1282" width="27" style="261" bestFit="1" customWidth="1"/>
    <col min="1283" max="1283" width="28.6640625" style="261" bestFit="1" customWidth="1"/>
    <col min="1284" max="1284" width="20" style="261" bestFit="1" customWidth="1"/>
    <col min="1285" max="1536" width="8.83203125" style="261"/>
    <col min="1537" max="1537" width="27.5" style="261" bestFit="1" customWidth="1"/>
    <col min="1538" max="1538" width="27" style="261" bestFit="1" customWidth="1"/>
    <col min="1539" max="1539" width="28.6640625" style="261" bestFit="1" customWidth="1"/>
    <col min="1540" max="1540" width="20" style="261" bestFit="1" customWidth="1"/>
    <col min="1541" max="1792" width="8.83203125" style="261"/>
    <col min="1793" max="1793" width="27.5" style="261" bestFit="1" customWidth="1"/>
    <col min="1794" max="1794" width="27" style="261" bestFit="1" customWidth="1"/>
    <col min="1795" max="1795" width="28.6640625" style="261" bestFit="1" customWidth="1"/>
    <col min="1796" max="1796" width="20" style="261" bestFit="1" customWidth="1"/>
    <col min="1797" max="2048" width="8.83203125" style="261"/>
    <col min="2049" max="2049" width="27.5" style="261" bestFit="1" customWidth="1"/>
    <col min="2050" max="2050" width="27" style="261" bestFit="1" customWidth="1"/>
    <col min="2051" max="2051" width="28.6640625" style="261" bestFit="1" customWidth="1"/>
    <col min="2052" max="2052" width="20" style="261" bestFit="1" customWidth="1"/>
    <col min="2053" max="2304" width="8.83203125" style="261"/>
    <col min="2305" max="2305" width="27.5" style="261" bestFit="1" customWidth="1"/>
    <col min="2306" max="2306" width="27" style="261" bestFit="1" customWidth="1"/>
    <col min="2307" max="2307" width="28.6640625" style="261" bestFit="1" customWidth="1"/>
    <col min="2308" max="2308" width="20" style="261" bestFit="1" customWidth="1"/>
    <col min="2309" max="2560" width="8.83203125" style="261"/>
    <col min="2561" max="2561" width="27.5" style="261" bestFit="1" customWidth="1"/>
    <col min="2562" max="2562" width="27" style="261" bestFit="1" customWidth="1"/>
    <col min="2563" max="2563" width="28.6640625" style="261" bestFit="1" customWidth="1"/>
    <col min="2564" max="2564" width="20" style="261" bestFit="1" customWidth="1"/>
    <col min="2565" max="2816" width="8.83203125" style="261"/>
    <col min="2817" max="2817" width="27.5" style="261" bestFit="1" customWidth="1"/>
    <col min="2818" max="2818" width="27" style="261" bestFit="1" customWidth="1"/>
    <col min="2819" max="2819" width="28.6640625" style="261" bestFit="1" customWidth="1"/>
    <col min="2820" max="2820" width="20" style="261" bestFit="1" customWidth="1"/>
    <col min="2821" max="3072" width="8.83203125" style="261"/>
    <col min="3073" max="3073" width="27.5" style="261" bestFit="1" customWidth="1"/>
    <col min="3074" max="3074" width="27" style="261" bestFit="1" customWidth="1"/>
    <col min="3075" max="3075" width="28.6640625" style="261" bestFit="1" customWidth="1"/>
    <col min="3076" max="3076" width="20" style="261" bestFit="1" customWidth="1"/>
    <col min="3077" max="3328" width="8.83203125" style="261"/>
    <col min="3329" max="3329" width="27.5" style="261" bestFit="1" customWidth="1"/>
    <col min="3330" max="3330" width="27" style="261" bestFit="1" customWidth="1"/>
    <col min="3331" max="3331" width="28.6640625" style="261" bestFit="1" customWidth="1"/>
    <col min="3332" max="3332" width="20" style="261" bestFit="1" customWidth="1"/>
    <col min="3333" max="3584" width="8.83203125" style="261"/>
    <col min="3585" max="3585" width="27.5" style="261" bestFit="1" customWidth="1"/>
    <col min="3586" max="3586" width="27" style="261" bestFit="1" customWidth="1"/>
    <col min="3587" max="3587" width="28.6640625" style="261" bestFit="1" customWidth="1"/>
    <col min="3588" max="3588" width="20" style="261" bestFit="1" customWidth="1"/>
    <col min="3589" max="3840" width="8.83203125" style="261"/>
    <col min="3841" max="3841" width="27.5" style="261" bestFit="1" customWidth="1"/>
    <col min="3842" max="3842" width="27" style="261" bestFit="1" customWidth="1"/>
    <col min="3843" max="3843" width="28.6640625" style="261" bestFit="1" customWidth="1"/>
    <col min="3844" max="3844" width="20" style="261" bestFit="1" customWidth="1"/>
    <col min="3845" max="4096" width="8.83203125" style="261"/>
    <col min="4097" max="4097" width="27.5" style="261" bestFit="1" customWidth="1"/>
    <col min="4098" max="4098" width="27" style="261" bestFit="1" customWidth="1"/>
    <col min="4099" max="4099" width="28.6640625" style="261" bestFit="1" customWidth="1"/>
    <col min="4100" max="4100" width="20" style="261" bestFit="1" customWidth="1"/>
    <col min="4101" max="4352" width="8.83203125" style="261"/>
    <col min="4353" max="4353" width="27.5" style="261" bestFit="1" customWidth="1"/>
    <col min="4354" max="4354" width="27" style="261" bestFit="1" customWidth="1"/>
    <col min="4355" max="4355" width="28.6640625" style="261" bestFit="1" customWidth="1"/>
    <col min="4356" max="4356" width="20" style="261" bestFit="1" customWidth="1"/>
    <col min="4357" max="4608" width="8.83203125" style="261"/>
    <col min="4609" max="4609" width="27.5" style="261" bestFit="1" customWidth="1"/>
    <col min="4610" max="4610" width="27" style="261" bestFit="1" customWidth="1"/>
    <col min="4611" max="4611" width="28.6640625" style="261" bestFit="1" customWidth="1"/>
    <col min="4612" max="4612" width="20" style="261" bestFit="1" customWidth="1"/>
    <col min="4613" max="4864" width="8.83203125" style="261"/>
    <col min="4865" max="4865" width="27.5" style="261" bestFit="1" customWidth="1"/>
    <col min="4866" max="4866" width="27" style="261" bestFit="1" customWidth="1"/>
    <col min="4867" max="4867" width="28.6640625" style="261" bestFit="1" customWidth="1"/>
    <col min="4868" max="4868" width="20" style="261" bestFit="1" customWidth="1"/>
    <col min="4869" max="5120" width="8.83203125" style="261"/>
    <col min="5121" max="5121" width="27.5" style="261" bestFit="1" customWidth="1"/>
    <col min="5122" max="5122" width="27" style="261" bestFit="1" customWidth="1"/>
    <col min="5123" max="5123" width="28.6640625" style="261" bestFit="1" customWidth="1"/>
    <col min="5124" max="5124" width="20" style="261" bestFit="1" customWidth="1"/>
    <col min="5125" max="5376" width="8.83203125" style="261"/>
    <col min="5377" max="5377" width="27.5" style="261" bestFit="1" customWidth="1"/>
    <col min="5378" max="5378" width="27" style="261" bestFit="1" customWidth="1"/>
    <col min="5379" max="5379" width="28.6640625" style="261" bestFit="1" customWidth="1"/>
    <col min="5380" max="5380" width="20" style="261" bestFit="1" customWidth="1"/>
    <col min="5381" max="5632" width="8.83203125" style="261"/>
    <col min="5633" max="5633" width="27.5" style="261" bestFit="1" customWidth="1"/>
    <col min="5634" max="5634" width="27" style="261" bestFit="1" customWidth="1"/>
    <col min="5635" max="5635" width="28.6640625" style="261" bestFit="1" customWidth="1"/>
    <col min="5636" max="5636" width="20" style="261" bestFit="1" customWidth="1"/>
    <col min="5637" max="5888" width="8.83203125" style="261"/>
    <col min="5889" max="5889" width="27.5" style="261" bestFit="1" customWidth="1"/>
    <col min="5890" max="5890" width="27" style="261" bestFit="1" customWidth="1"/>
    <col min="5891" max="5891" width="28.6640625" style="261" bestFit="1" customWidth="1"/>
    <col min="5892" max="5892" width="20" style="261" bestFit="1" customWidth="1"/>
    <col min="5893" max="6144" width="8.83203125" style="261"/>
    <col min="6145" max="6145" width="27.5" style="261" bestFit="1" customWidth="1"/>
    <col min="6146" max="6146" width="27" style="261" bestFit="1" customWidth="1"/>
    <col min="6147" max="6147" width="28.6640625" style="261" bestFit="1" customWidth="1"/>
    <col min="6148" max="6148" width="20" style="261" bestFit="1" customWidth="1"/>
    <col min="6149" max="6400" width="8.83203125" style="261"/>
    <col min="6401" max="6401" width="27.5" style="261" bestFit="1" customWidth="1"/>
    <col min="6402" max="6402" width="27" style="261" bestFit="1" customWidth="1"/>
    <col min="6403" max="6403" width="28.6640625" style="261" bestFit="1" customWidth="1"/>
    <col min="6404" max="6404" width="20" style="261" bestFit="1" customWidth="1"/>
    <col min="6405" max="6656" width="8.83203125" style="261"/>
    <col min="6657" max="6657" width="27.5" style="261" bestFit="1" customWidth="1"/>
    <col min="6658" max="6658" width="27" style="261" bestFit="1" customWidth="1"/>
    <col min="6659" max="6659" width="28.6640625" style="261" bestFit="1" customWidth="1"/>
    <col min="6660" max="6660" width="20" style="261" bestFit="1" customWidth="1"/>
    <col min="6661" max="6912" width="8.83203125" style="261"/>
    <col min="6913" max="6913" width="27.5" style="261" bestFit="1" customWidth="1"/>
    <col min="6914" max="6914" width="27" style="261" bestFit="1" customWidth="1"/>
    <col min="6915" max="6915" width="28.6640625" style="261" bestFit="1" customWidth="1"/>
    <col min="6916" max="6916" width="20" style="261" bestFit="1" customWidth="1"/>
    <col min="6917" max="7168" width="8.83203125" style="261"/>
    <col min="7169" max="7169" width="27.5" style="261" bestFit="1" customWidth="1"/>
    <col min="7170" max="7170" width="27" style="261" bestFit="1" customWidth="1"/>
    <col min="7171" max="7171" width="28.6640625" style="261" bestFit="1" customWidth="1"/>
    <col min="7172" max="7172" width="20" style="261" bestFit="1" customWidth="1"/>
    <col min="7173" max="7424" width="8.83203125" style="261"/>
    <col min="7425" max="7425" width="27.5" style="261" bestFit="1" customWidth="1"/>
    <col min="7426" max="7426" width="27" style="261" bestFit="1" customWidth="1"/>
    <col min="7427" max="7427" width="28.6640625" style="261" bestFit="1" customWidth="1"/>
    <col min="7428" max="7428" width="20" style="261" bestFit="1" customWidth="1"/>
    <col min="7429" max="7680" width="8.83203125" style="261"/>
    <col min="7681" max="7681" width="27.5" style="261" bestFit="1" customWidth="1"/>
    <col min="7682" max="7682" width="27" style="261" bestFit="1" customWidth="1"/>
    <col min="7683" max="7683" width="28.6640625" style="261" bestFit="1" customWidth="1"/>
    <col min="7684" max="7684" width="20" style="261" bestFit="1" customWidth="1"/>
    <col min="7685" max="7936" width="8.83203125" style="261"/>
    <col min="7937" max="7937" width="27.5" style="261" bestFit="1" customWidth="1"/>
    <col min="7938" max="7938" width="27" style="261" bestFit="1" customWidth="1"/>
    <col min="7939" max="7939" width="28.6640625" style="261" bestFit="1" customWidth="1"/>
    <col min="7940" max="7940" width="20" style="261" bestFit="1" customWidth="1"/>
    <col min="7941" max="8192" width="8.83203125" style="261"/>
    <col min="8193" max="8193" width="27.5" style="261" bestFit="1" customWidth="1"/>
    <col min="8194" max="8194" width="27" style="261" bestFit="1" customWidth="1"/>
    <col min="8195" max="8195" width="28.6640625" style="261" bestFit="1" customWidth="1"/>
    <col min="8196" max="8196" width="20" style="261" bestFit="1" customWidth="1"/>
    <col min="8197" max="8448" width="8.83203125" style="261"/>
    <col min="8449" max="8449" width="27.5" style="261" bestFit="1" customWidth="1"/>
    <col min="8450" max="8450" width="27" style="261" bestFit="1" customWidth="1"/>
    <col min="8451" max="8451" width="28.6640625" style="261" bestFit="1" customWidth="1"/>
    <col min="8452" max="8452" width="20" style="261" bestFit="1" customWidth="1"/>
    <col min="8453" max="8704" width="8.83203125" style="261"/>
    <col min="8705" max="8705" width="27.5" style="261" bestFit="1" customWidth="1"/>
    <col min="8706" max="8706" width="27" style="261" bestFit="1" customWidth="1"/>
    <col min="8707" max="8707" width="28.6640625" style="261" bestFit="1" customWidth="1"/>
    <col min="8708" max="8708" width="20" style="261" bestFit="1" customWidth="1"/>
    <col min="8709" max="8960" width="8.83203125" style="261"/>
    <col min="8961" max="8961" width="27.5" style="261" bestFit="1" customWidth="1"/>
    <col min="8962" max="8962" width="27" style="261" bestFit="1" customWidth="1"/>
    <col min="8963" max="8963" width="28.6640625" style="261" bestFit="1" customWidth="1"/>
    <col min="8964" max="8964" width="20" style="261" bestFit="1" customWidth="1"/>
    <col min="8965" max="9216" width="8.83203125" style="261"/>
    <col min="9217" max="9217" width="27.5" style="261" bestFit="1" customWidth="1"/>
    <col min="9218" max="9218" width="27" style="261" bestFit="1" customWidth="1"/>
    <col min="9219" max="9219" width="28.6640625" style="261" bestFit="1" customWidth="1"/>
    <col min="9220" max="9220" width="20" style="261" bestFit="1" customWidth="1"/>
    <col min="9221" max="9472" width="8.83203125" style="261"/>
    <col min="9473" max="9473" width="27.5" style="261" bestFit="1" customWidth="1"/>
    <col min="9474" max="9474" width="27" style="261" bestFit="1" customWidth="1"/>
    <col min="9475" max="9475" width="28.6640625" style="261" bestFit="1" customWidth="1"/>
    <col min="9476" max="9476" width="20" style="261" bestFit="1" customWidth="1"/>
    <col min="9477" max="9728" width="8.83203125" style="261"/>
    <col min="9729" max="9729" width="27.5" style="261" bestFit="1" customWidth="1"/>
    <col min="9730" max="9730" width="27" style="261" bestFit="1" customWidth="1"/>
    <col min="9731" max="9731" width="28.6640625" style="261" bestFit="1" customWidth="1"/>
    <col min="9732" max="9732" width="20" style="261" bestFit="1" customWidth="1"/>
    <col min="9733" max="9984" width="8.83203125" style="261"/>
    <col min="9985" max="9985" width="27.5" style="261" bestFit="1" customWidth="1"/>
    <col min="9986" max="9986" width="27" style="261" bestFit="1" customWidth="1"/>
    <col min="9987" max="9987" width="28.6640625" style="261" bestFit="1" customWidth="1"/>
    <col min="9988" max="9988" width="20" style="261" bestFit="1" customWidth="1"/>
    <col min="9989" max="10240" width="8.83203125" style="261"/>
    <col min="10241" max="10241" width="27.5" style="261" bestFit="1" customWidth="1"/>
    <col min="10242" max="10242" width="27" style="261" bestFit="1" customWidth="1"/>
    <col min="10243" max="10243" width="28.6640625" style="261" bestFit="1" customWidth="1"/>
    <col min="10244" max="10244" width="20" style="261" bestFit="1" customWidth="1"/>
    <col min="10245" max="10496" width="8.83203125" style="261"/>
    <col min="10497" max="10497" width="27.5" style="261" bestFit="1" customWidth="1"/>
    <col min="10498" max="10498" width="27" style="261" bestFit="1" customWidth="1"/>
    <col min="10499" max="10499" width="28.6640625" style="261" bestFit="1" customWidth="1"/>
    <col min="10500" max="10500" width="20" style="261" bestFit="1" customWidth="1"/>
    <col min="10501" max="10752" width="8.83203125" style="261"/>
    <col min="10753" max="10753" width="27.5" style="261" bestFit="1" customWidth="1"/>
    <col min="10754" max="10754" width="27" style="261" bestFit="1" customWidth="1"/>
    <col min="10755" max="10755" width="28.6640625" style="261" bestFit="1" customWidth="1"/>
    <col min="10756" max="10756" width="20" style="261" bestFit="1" customWidth="1"/>
    <col min="10757" max="11008" width="8.83203125" style="261"/>
    <col min="11009" max="11009" width="27.5" style="261" bestFit="1" customWidth="1"/>
    <col min="11010" max="11010" width="27" style="261" bestFit="1" customWidth="1"/>
    <col min="11011" max="11011" width="28.6640625" style="261" bestFit="1" customWidth="1"/>
    <col min="11012" max="11012" width="20" style="261" bestFit="1" customWidth="1"/>
    <col min="11013" max="11264" width="8.83203125" style="261"/>
    <col min="11265" max="11265" width="27.5" style="261" bestFit="1" customWidth="1"/>
    <col min="11266" max="11266" width="27" style="261" bestFit="1" customWidth="1"/>
    <col min="11267" max="11267" width="28.6640625" style="261" bestFit="1" customWidth="1"/>
    <col min="11268" max="11268" width="20" style="261" bestFit="1" customWidth="1"/>
    <col min="11269" max="11520" width="8.83203125" style="261"/>
    <col min="11521" max="11521" width="27.5" style="261" bestFit="1" customWidth="1"/>
    <col min="11522" max="11522" width="27" style="261" bestFit="1" customWidth="1"/>
    <col min="11523" max="11523" width="28.6640625" style="261" bestFit="1" customWidth="1"/>
    <col min="11524" max="11524" width="20" style="261" bestFit="1" customWidth="1"/>
    <col min="11525" max="11776" width="8.83203125" style="261"/>
    <col min="11777" max="11777" width="27.5" style="261" bestFit="1" customWidth="1"/>
    <col min="11778" max="11778" width="27" style="261" bestFit="1" customWidth="1"/>
    <col min="11779" max="11779" width="28.6640625" style="261" bestFit="1" customWidth="1"/>
    <col min="11780" max="11780" width="20" style="261" bestFit="1" customWidth="1"/>
    <col min="11781" max="12032" width="8.83203125" style="261"/>
    <col min="12033" max="12033" width="27.5" style="261" bestFit="1" customWidth="1"/>
    <col min="12034" max="12034" width="27" style="261" bestFit="1" customWidth="1"/>
    <col min="12035" max="12035" width="28.6640625" style="261" bestFit="1" customWidth="1"/>
    <col min="12036" max="12036" width="20" style="261" bestFit="1" customWidth="1"/>
    <col min="12037" max="12288" width="8.83203125" style="261"/>
    <col min="12289" max="12289" width="27.5" style="261" bestFit="1" customWidth="1"/>
    <col min="12290" max="12290" width="27" style="261" bestFit="1" customWidth="1"/>
    <col min="12291" max="12291" width="28.6640625" style="261" bestFit="1" customWidth="1"/>
    <col min="12292" max="12292" width="20" style="261" bestFit="1" customWidth="1"/>
    <col min="12293" max="12544" width="8.83203125" style="261"/>
    <col min="12545" max="12545" width="27.5" style="261" bestFit="1" customWidth="1"/>
    <col min="12546" max="12546" width="27" style="261" bestFit="1" customWidth="1"/>
    <col min="12547" max="12547" width="28.6640625" style="261" bestFit="1" customWidth="1"/>
    <col min="12548" max="12548" width="20" style="261" bestFit="1" customWidth="1"/>
    <col min="12549" max="12800" width="8.83203125" style="261"/>
    <col min="12801" max="12801" width="27.5" style="261" bestFit="1" customWidth="1"/>
    <col min="12802" max="12802" width="27" style="261" bestFit="1" customWidth="1"/>
    <col min="12803" max="12803" width="28.6640625" style="261" bestFit="1" customWidth="1"/>
    <col min="12804" max="12804" width="20" style="261" bestFit="1" customWidth="1"/>
    <col min="12805" max="13056" width="8.83203125" style="261"/>
    <col min="13057" max="13057" width="27.5" style="261" bestFit="1" customWidth="1"/>
    <col min="13058" max="13058" width="27" style="261" bestFit="1" customWidth="1"/>
    <col min="13059" max="13059" width="28.6640625" style="261" bestFit="1" customWidth="1"/>
    <col min="13060" max="13060" width="20" style="261" bestFit="1" customWidth="1"/>
    <col min="13061" max="13312" width="8.83203125" style="261"/>
    <col min="13313" max="13313" width="27.5" style="261" bestFit="1" customWidth="1"/>
    <col min="13314" max="13314" width="27" style="261" bestFit="1" customWidth="1"/>
    <col min="13315" max="13315" width="28.6640625" style="261" bestFit="1" customWidth="1"/>
    <col min="13316" max="13316" width="20" style="261" bestFit="1" customWidth="1"/>
    <col min="13317" max="13568" width="8.83203125" style="261"/>
    <col min="13569" max="13569" width="27.5" style="261" bestFit="1" customWidth="1"/>
    <col min="13570" max="13570" width="27" style="261" bestFit="1" customWidth="1"/>
    <col min="13571" max="13571" width="28.6640625" style="261" bestFit="1" customWidth="1"/>
    <col min="13572" max="13572" width="20" style="261" bestFit="1" customWidth="1"/>
    <col min="13573" max="13824" width="8.83203125" style="261"/>
    <col min="13825" max="13825" width="27.5" style="261" bestFit="1" customWidth="1"/>
    <col min="13826" max="13826" width="27" style="261" bestFit="1" customWidth="1"/>
    <col min="13827" max="13827" width="28.6640625" style="261" bestFit="1" customWidth="1"/>
    <col min="13828" max="13828" width="20" style="261" bestFit="1" customWidth="1"/>
    <col min="13829" max="14080" width="8.83203125" style="261"/>
    <col min="14081" max="14081" width="27.5" style="261" bestFit="1" customWidth="1"/>
    <col min="14082" max="14082" width="27" style="261" bestFit="1" customWidth="1"/>
    <col min="14083" max="14083" width="28.6640625" style="261" bestFit="1" customWidth="1"/>
    <col min="14084" max="14084" width="20" style="261" bestFit="1" customWidth="1"/>
    <col min="14085" max="14336" width="8.83203125" style="261"/>
    <col min="14337" max="14337" width="27.5" style="261" bestFit="1" customWidth="1"/>
    <col min="14338" max="14338" width="27" style="261" bestFit="1" customWidth="1"/>
    <col min="14339" max="14339" width="28.6640625" style="261" bestFit="1" customWidth="1"/>
    <col min="14340" max="14340" width="20" style="261" bestFit="1" customWidth="1"/>
    <col min="14341" max="14592" width="8.83203125" style="261"/>
    <col min="14593" max="14593" width="27.5" style="261" bestFit="1" customWidth="1"/>
    <col min="14594" max="14594" width="27" style="261" bestFit="1" customWidth="1"/>
    <col min="14595" max="14595" width="28.6640625" style="261" bestFit="1" customWidth="1"/>
    <col min="14596" max="14596" width="20" style="261" bestFit="1" customWidth="1"/>
    <col min="14597" max="14848" width="8.83203125" style="261"/>
    <col min="14849" max="14849" width="27.5" style="261" bestFit="1" customWidth="1"/>
    <col min="14850" max="14850" width="27" style="261" bestFit="1" customWidth="1"/>
    <col min="14851" max="14851" width="28.6640625" style="261" bestFit="1" customWidth="1"/>
    <col min="14852" max="14852" width="20" style="261" bestFit="1" customWidth="1"/>
    <col min="14853" max="15104" width="8.83203125" style="261"/>
    <col min="15105" max="15105" width="27.5" style="261" bestFit="1" customWidth="1"/>
    <col min="15106" max="15106" width="27" style="261" bestFit="1" customWidth="1"/>
    <col min="15107" max="15107" width="28.6640625" style="261" bestFit="1" customWidth="1"/>
    <col min="15108" max="15108" width="20" style="261" bestFit="1" customWidth="1"/>
    <col min="15109" max="15360" width="8.83203125" style="261"/>
    <col min="15361" max="15361" width="27.5" style="261" bestFit="1" customWidth="1"/>
    <col min="15362" max="15362" width="27" style="261" bestFit="1" customWidth="1"/>
    <col min="15363" max="15363" width="28.6640625" style="261" bestFit="1" customWidth="1"/>
    <col min="15364" max="15364" width="20" style="261" bestFit="1" customWidth="1"/>
    <col min="15365" max="15616" width="8.83203125" style="261"/>
    <col min="15617" max="15617" width="27.5" style="261" bestFit="1" customWidth="1"/>
    <col min="15618" max="15618" width="27" style="261" bestFit="1" customWidth="1"/>
    <col min="15619" max="15619" width="28.6640625" style="261" bestFit="1" customWidth="1"/>
    <col min="15620" max="15620" width="20" style="261" bestFit="1" customWidth="1"/>
    <col min="15621" max="15872" width="8.83203125" style="261"/>
    <col min="15873" max="15873" width="27.5" style="261" bestFit="1" customWidth="1"/>
    <col min="15874" max="15874" width="27" style="261" bestFit="1" customWidth="1"/>
    <col min="15875" max="15875" width="28.6640625" style="261" bestFit="1" customWidth="1"/>
    <col min="15876" max="15876" width="20" style="261" bestFit="1" customWidth="1"/>
    <col min="15877" max="16128" width="8.83203125" style="261"/>
    <col min="16129" max="16129" width="27.5" style="261" bestFit="1" customWidth="1"/>
    <col min="16130" max="16130" width="27" style="261" bestFit="1" customWidth="1"/>
    <col min="16131" max="16131" width="28.6640625" style="261" bestFit="1" customWidth="1"/>
    <col min="16132" max="16132" width="20" style="261" bestFit="1" customWidth="1"/>
    <col min="16133" max="16384" width="8.83203125" style="261"/>
  </cols>
  <sheetData>
    <row r="1" spans="1:4" ht="17" thickBot="1">
      <c r="A1" s="367" t="s">
        <v>260</v>
      </c>
      <c r="B1" s="367"/>
      <c r="C1" s="367"/>
      <c r="D1" s="367"/>
    </row>
    <row r="2" spans="1:4" ht="17" thickBot="1">
      <c r="A2" s="201" t="s">
        <v>75</v>
      </c>
      <c r="B2" s="202" t="s">
        <v>72</v>
      </c>
      <c r="C2" s="202" t="s">
        <v>73</v>
      </c>
      <c r="D2" s="203" t="s">
        <v>74</v>
      </c>
    </row>
    <row r="3" spans="1:4" ht="16">
      <c r="A3" s="263" t="s">
        <v>261</v>
      </c>
      <c r="B3" s="264" t="s">
        <v>94</v>
      </c>
      <c r="C3" s="264" t="s">
        <v>262</v>
      </c>
      <c r="D3" s="265" t="s">
        <v>17</v>
      </c>
    </row>
    <row r="4" spans="1:4" ht="16">
      <c r="A4" s="266" t="s">
        <v>103</v>
      </c>
      <c r="B4" s="267" t="s">
        <v>94</v>
      </c>
      <c r="C4" s="267" t="s">
        <v>263</v>
      </c>
      <c r="D4" s="268" t="s">
        <v>105</v>
      </c>
    </row>
    <row r="5" spans="1:4" ht="16">
      <c r="A5" s="269" t="s">
        <v>264</v>
      </c>
      <c r="B5" s="267" t="s">
        <v>265</v>
      </c>
      <c r="C5" s="267" t="s">
        <v>266</v>
      </c>
      <c r="D5" s="268" t="s">
        <v>220</v>
      </c>
    </row>
    <row r="6" spans="1:4" ht="16">
      <c r="A6" s="269" t="s">
        <v>267</v>
      </c>
      <c r="B6" s="267" t="s">
        <v>265</v>
      </c>
      <c r="C6" s="267" t="s">
        <v>263</v>
      </c>
      <c r="D6" s="268" t="s">
        <v>220</v>
      </c>
    </row>
    <row r="7" spans="1:4" ht="16">
      <c r="A7" s="269" t="s">
        <v>268</v>
      </c>
      <c r="B7" s="267" t="s">
        <v>94</v>
      </c>
      <c r="C7" s="267" t="s">
        <v>262</v>
      </c>
      <c r="D7" s="268" t="s">
        <v>105</v>
      </c>
    </row>
    <row r="8" spans="1:4" ht="16">
      <c r="A8" s="266" t="s">
        <v>18</v>
      </c>
      <c r="B8" s="267" t="s">
        <v>94</v>
      </c>
      <c r="C8" s="267" t="s">
        <v>269</v>
      </c>
      <c r="D8" s="268" t="s">
        <v>17</v>
      </c>
    </row>
    <row r="9" spans="1:4" ht="16">
      <c r="A9" s="266" t="s">
        <v>77</v>
      </c>
      <c r="B9" s="267" t="s">
        <v>94</v>
      </c>
      <c r="C9" s="267" t="s">
        <v>89</v>
      </c>
      <c r="D9" s="268" t="s">
        <v>17</v>
      </c>
    </row>
    <row r="10" spans="1:4" ht="16">
      <c r="A10" s="269" t="s">
        <v>270</v>
      </c>
      <c r="B10" s="267" t="s">
        <v>265</v>
      </c>
      <c r="C10" s="267" t="s">
        <v>262</v>
      </c>
      <c r="D10" s="268" t="s">
        <v>220</v>
      </c>
    </row>
    <row r="11" spans="1:4" ht="16">
      <c r="A11" s="266" t="s">
        <v>271</v>
      </c>
      <c r="B11" s="267" t="s">
        <v>94</v>
      </c>
      <c r="C11" s="267" t="s">
        <v>90</v>
      </c>
      <c r="D11" s="268" t="s">
        <v>17</v>
      </c>
    </row>
    <row r="12" spans="1:4" ht="16">
      <c r="A12" s="266" t="s">
        <v>272</v>
      </c>
      <c r="B12" s="267" t="s">
        <v>94</v>
      </c>
      <c r="C12" s="267" t="s">
        <v>90</v>
      </c>
      <c r="D12" s="268" t="s">
        <v>17</v>
      </c>
    </row>
    <row r="13" spans="1:4" ht="17" thickBot="1">
      <c r="A13" s="280" t="s">
        <v>13</v>
      </c>
      <c r="B13" s="275" t="s">
        <v>94</v>
      </c>
      <c r="C13" s="275" t="s">
        <v>263</v>
      </c>
      <c r="D13" s="276" t="s">
        <v>105</v>
      </c>
    </row>
    <row r="14" spans="1:4" ht="16">
      <c r="A14" s="279"/>
      <c r="B14" s="278"/>
      <c r="C14" s="278"/>
      <c r="D14" s="279"/>
    </row>
    <row r="15" spans="1:4" ht="16">
      <c r="A15" s="279" t="s">
        <v>200</v>
      </c>
      <c r="B15" s="278">
        <v>11</v>
      </c>
      <c r="C15" s="278"/>
      <c r="D15" s="279"/>
    </row>
    <row r="16" spans="1:4" ht="16">
      <c r="A16" s="279" t="s">
        <v>197</v>
      </c>
      <c r="B16" s="278">
        <v>0</v>
      </c>
      <c r="C16" s="278"/>
      <c r="D16" s="279"/>
    </row>
    <row r="17" spans="1:4" ht="16">
      <c r="A17" s="279" t="s">
        <v>199</v>
      </c>
      <c r="B17" s="278">
        <v>1</v>
      </c>
      <c r="C17" s="278"/>
      <c r="D17" s="279"/>
    </row>
  </sheetData>
  <mergeCells count="1">
    <mergeCell ref="A1:D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2"/>
  <sheetViews>
    <sheetView zoomScale="79" zoomScaleNormal="79" zoomScalePageLayoutView="79" workbookViewId="0">
      <selection activeCell="H31" sqref="H31"/>
    </sheetView>
  </sheetViews>
  <sheetFormatPr baseColWidth="10" defaultColWidth="8.6640625" defaultRowHeight="18" x14ac:dyDescent="0"/>
  <cols>
    <col min="1" max="1" width="14.33203125" style="158" customWidth="1"/>
    <col min="2" max="2" width="28.83203125" style="159" customWidth="1"/>
    <col min="3" max="3" width="14.6640625" style="159" customWidth="1"/>
    <col min="4" max="4" width="12.33203125" style="159" customWidth="1"/>
    <col min="5" max="5" width="19.5" style="159" customWidth="1"/>
    <col min="6" max="6" width="36.1640625" style="107" customWidth="1"/>
    <col min="7" max="7" width="18.5" style="107" customWidth="1"/>
    <col min="8" max="8" width="17.1640625" style="107" customWidth="1"/>
    <col min="9" max="9" width="20.1640625" style="107" customWidth="1"/>
    <col min="10" max="10" width="26.6640625" style="158" customWidth="1"/>
    <col min="11" max="11" width="14.83203125" style="107" customWidth="1"/>
    <col min="12" max="12" width="14" style="107" customWidth="1"/>
    <col min="13" max="13" width="20.33203125" style="107" customWidth="1"/>
    <col min="14" max="14" width="8.6640625" style="107"/>
    <col min="15" max="15" width="12.5" style="107" customWidth="1"/>
    <col min="16" max="16384" width="8.6640625" style="107"/>
  </cols>
  <sheetData>
    <row r="2" spans="1:16" s="21" customFormat="1">
      <c r="A2" s="137"/>
      <c r="B2" s="17"/>
      <c r="C2" s="17" t="s">
        <v>149</v>
      </c>
      <c r="D2" s="15"/>
      <c r="E2" s="15"/>
      <c r="F2" s="15"/>
      <c r="G2" s="18"/>
      <c r="H2" s="15"/>
      <c r="I2" s="15"/>
      <c r="J2" s="17" t="s">
        <v>203</v>
      </c>
      <c r="K2" s="20"/>
      <c r="L2" s="20"/>
    </row>
    <row r="3" spans="1:16" ht="19" thickBot="1">
      <c r="A3" s="138"/>
      <c r="B3" s="14"/>
      <c r="C3" s="14"/>
      <c r="D3" s="139"/>
      <c r="E3" s="139"/>
      <c r="F3" s="139"/>
      <c r="G3" s="82"/>
      <c r="H3" s="139"/>
      <c r="I3" s="139"/>
      <c r="J3" s="138"/>
      <c r="K3" s="106"/>
      <c r="L3" s="106"/>
    </row>
    <row r="4" spans="1:16" s="146" customFormat="1" ht="36">
      <c r="A4" s="140" t="s">
        <v>0</v>
      </c>
      <c r="B4" s="141" t="s">
        <v>1</v>
      </c>
      <c r="C4" s="141" t="s">
        <v>2</v>
      </c>
      <c r="D4" s="141" t="s">
        <v>3</v>
      </c>
      <c r="E4" s="141" t="s">
        <v>4</v>
      </c>
      <c r="F4" s="141" t="s">
        <v>5</v>
      </c>
      <c r="G4" s="141" t="s">
        <v>6</v>
      </c>
      <c r="H4" s="141" t="s">
        <v>7</v>
      </c>
      <c r="I4" s="141" t="s">
        <v>8</v>
      </c>
      <c r="J4" s="142" t="s">
        <v>9</v>
      </c>
      <c r="K4" s="141" t="s">
        <v>10</v>
      </c>
      <c r="L4" s="143" t="s">
        <v>11</v>
      </c>
      <c r="M4" s="143" t="s">
        <v>24</v>
      </c>
      <c r="N4" s="143" t="s">
        <v>153</v>
      </c>
      <c r="O4" s="144" t="s">
        <v>12</v>
      </c>
      <c r="P4" s="145"/>
    </row>
    <row r="5" spans="1:16">
      <c r="A5" s="147"/>
      <c r="B5" s="69"/>
      <c r="C5" s="69"/>
      <c r="D5" s="69"/>
      <c r="E5" s="69"/>
      <c r="F5" s="69"/>
      <c r="G5" s="69"/>
      <c r="H5" s="69"/>
      <c r="I5" s="69"/>
      <c r="J5" s="148"/>
      <c r="K5" s="69"/>
      <c r="L5" s="69"/>
      <c r="M5" s="69"/>
      <c r="N5" s="69"/>
      <c r="O5" s="149"/>
      <c r="P5" s="106"/>
    </row>
    <row r="6" spans="1:16">
      <c r="A6" s="72">
        <v>52131</v>
      </c>
      <c r="B6" s="69" t="s">
        <v>13</v>
      </c>
      <c r="C6" s="150">
        <v>9</v>
      </c>
      <c r="D6" s="150">
        <v>9</v>
      </c>
      <c r="E6" s="69">
        <v>6</v>
      </c>
      <c r="F6" s="70" t="s">
        <v>137</v>
      </c>
      <c r="G6" s="70">
        <v>6</v>
      </c>
      <c r="H6" s="69">
        <v>1</v>
      </c>
      <c r="I6" s="69" t="s">
        <v>14</v>
      </c>
      <c r="J6" s="148" t="s">
        <v>15</v>
      </c>
      <c r="K6" s="69">
        <v>1</v>
      </c>
      <c r="L6" s="69"/>
      <c r="M6" s="69"/>
      <c r="N6" s="69"/>
      <c r="O6" s="149"/>
      <c r="P6" s="106"/>
    </row>
    <row r="7" spans="1:16">
      <c r="A7" s="72">
        <v>51899</v>
      </c>
      <c r="B7" s="71" t="s">
        <v>77</v>
      </c>
      <c r="C7" s="150">
        <v>3</v>
      </c>
      <c r="D7" s="150">
        <v>2</v>
      </c>
      <c r="E7" s="69">
        <v>6</v>
      </c>
      <c r="F7" s="70" t="s">
        <v>138</v>
      </c>
      <c r="G7" s="70">
        <v>6</v>
      </c>
      <c r="H7" s="69">
        <v>1</v>
      </c>
      <c r="I7" s="69" t="s">
        <v>14</v>
      </c>
      <c r="J7" s="148" t="s">
        <v>17</v>
      </c>
      <c r="K7" s="69">
        <v>1</v>
      </c>
      <c r="L7" s="69"/>
      <c r="M7" s="69"/>
      <c r="N7" s="69"/>
      <c r="O7" s="149"/>
      <c r="P7" s="106"/>
    </row>
    <row r="8" spans="1:16">
      <c r="A8" s="73">
        <v>52036</v>
      </c>
      <c r="B8" s="69" t="s">
        <v>13</v>
      </c>
      <c r="C8" s="150">
        <v>9</v>
      </c>
      <c r="D8" s="150">
        <v>9</v>
      </c>
      <c r="E8" s="69">
        <v>9</v>
      </c>
      <c r="F8" s="70" t="s">
        <v>139</v>
      </c>
      <c r="G8" s="70">
        <v>9</v>
      </c>
      <c r="H8" s="69">
        <v>1</v>
      </c>
      <c r="I8" s="69" t="s">
        <v>14</v>
      </c>
      <c r="J8" s="148" t="s">
        <v>15</v>
      </c>
      <c r="K8" s="69">
        <v>1</v>
      </c>
      <c r="L8" s="69"/>
      <c r="M8" s="69"/>
      <c r="N8" s="69"/>
      <c r="O8" s="149"/>
      <c r="P8" s="106"/>
    </row>
    <row r="9" spans="1:16">
      <c r="A9" s="74">
        <v>51577</v>
      </c>
      <c r="B9" s="70" t="s">
        <v>134</v>
      </c>
      <c r="C9" s="150">
        <v>9</v>
      </c>
      <c r="D9" s="150">
        <v>9</v>
      </c>
      <c r="E9" s="69">
        <v>9</v>
      </c>
      <c r="F9" s="70" t="s">
        <v>140</v>
      </c>
      <c r="G9" s="70">
        <v>9</v>
      </c>
      <c r="H9" s="69">
        <v>1</v>
      </c>
      <c r="I9" s="69" t="s">
        <v>14</v>
      </c>
      <c r="J9" s="151" t="s">
        <v>152</v>
      </c>
      <c r="K9" s="69">
        <v>0</v>
      </c>
      <c r="L9" s="69"/>
      <c r="M9" s="69"/>
      <c r="N9" s="69">
        <v>1</v>
      </c>
      <c r="O9" s="149"/>
      <c r="P9" s="106"/>
    </row>
    <row r="10" spans="1:16">
      <c r="A10" s="73">
        <v>46881</v>
      </c>
      <c r="B10" s="69" t="s">
        <v>13</v>
      </c>
      <c r="C10" s="150">
        <v>9</v>
      </c>
      <c r="D10" s="150">
        <v>9</v>
      </c>
      <c r="E10" s="69">
        <v>9</v>
      </c>
      <c r="F10" s="70" t="s">
        <v>141</v>
      </c>
      <c r="G10" s="70">
        <v>9</v>
      </c>
      <c r="H10" s="69">
        <v>1</v>
      </c>
      <c r="I10" s="69" t="s">
        <v>14</v>
      </c>
      <c r="J10" s="148" t="s">
        <v>15</v>
      </c>
      <c r="K10" s="69">
        <v>1</v>
      </c>
      <c r="L10" s="69"/>
      <c r="M10" s="69"/>
      <c r="N10" s="69"/>
      <c r="O10" s="149"/>
      <c r="P10" s="106"/>
    </row>
    <row r="11" spans="1:16">
      <c r="A11" s="74">
        <v>45309</v>
      </c>
      <c r="B11" s="70" t="s">
        <v>16</v>
      </c>
      <c r="C11" s="69">
        <v>6</v>
      </c>
      <c r="D11" s="69">
        <v>6</v>
      </c>
      <c r="E11" s="69">
        <v>0</v>
      </c>
      <c r="F11" s="70" t="s">
        <v>142</v>
      </c>
      <c r="G11" s="70">
        <v>6</v>
      </c>
      <c r="H11" s="69">
        <v>1</v>
      </c>
      <c r="I11" s="69" t="s">
        <v>14</v>
      </c>
      <c r="J11" s="148" t="s">
        <v>17</v>
      </c>
      <c r="K11" s="69">
        <v>1</v>
      </c>
      <c r="L11" s="69"/>
      <c r="M11" s="69"/>
      <c r="N11" s="69"/>
      <c r="O11" s="149"/>
      <c r="P11" s="106"/>
    </row>
    <row r="12" spans="1:16">
      <c r="A12" s="74">
        <v>50257</v>
      </c>
      <c r="B12" s="70" t="s">
        <v>76</v>
      </c>
      <c r="C12" s="150">
        <v>9</v>
      </c>
      <c r="D12" s="150">
        <v>6</v>
      </c>
      <c r="E12" s="69">
        <v>9</v>
      </c>
      <c r="F12" s="70" t="s">
        <v>143</v>
      </c>
      <c r="G12" s="70">
        <v>9</v>
      </c>
      <c r="H12" s="69">
        <v>1</v>
      </c>
      <c r="I12" s="69" t="s">
        <v>14</v>
      </c>
      <c r="J12" s="148" t="s">
        <v>17</v>
      </c>
      <c r="K12" s="69">
        <v>1</v>
      </c>
      <c r="L12" s="69"/>
      <c r="M12" s="69"/>
      <c r="N12" s="69"/>
      <c r="O12" s="149"/>
      <c r="P12" s="106"/>
    </row>
    <row r="13" spans="1:16">
      <c r="A13" s="74">
        <v>48006</v>
      </c>
      <c r="B13" s="70" t="s">
        <v>67</v>
      </c>
      <c r="C13" s="150">
        <v>10</v>
      </c>
      <c r="D13" s="150">
        <v>6</v>
      </c>
      <c r="E13" s="69">
        <v>6</v>
      </c>
      <c r="F13" s="70" t="s">
        <v>144</v>
      </c>
      <c r="G13" s="70">
        <v>6</v>
      </c>
      <c r="H13" s="69">
        <v>1</v>
      </c>
      <c r="I13" s="69" t="s">
        <v>14</v>
      </c>
      <c r="J13" s="148" t="s">
        <v>17</v>
      </c>
      <c r="K13" s="69">
        <v>1</v>
      </c>
      <c r="L13" s="69"/>
      <c r="M13" s="69"/>
      <c r="N13" s="69"/>
      <c r="O13" s="149"/>
      <c r="P13" s="106"/>
    </row>
    <row r="14" spans="1:16">
      <c r="A14" s="74">
        <v>44392</v>
      </c>
      <c r="B14" s="70" t="s">
        <v>19</v>
      </c>
      <c r="C14" s="150">
        <v>9</v>
      </c>
      <c r="D14" s="150">
        <v>3</v>
      </c>
      <c r="E14" s="69">
        <v>6</v>
      </c>
      <c r="F14" s="70" t="s">
        <v>145</v>
      </c>
      <c r="G14" s="70">
        <v>6</v>
      </c>
      <c r="H14" s="69">
        <v>1</v>
      </c>
      <c r="I14" s="69" t="s">
        <v>20</v>
      </c>
      <c r="J14" s="68" t="s">
        <v>21</v>
      </c>
      <c r="K14" s="69">
        <v>1</v>
      </c>
      <c r="L14" s="69"/>
      <c r="M14" s="69"/>
      <c r="N14" s="69"/>
      <c r="O14" s="149">
        <v>1</v>
      </c>
      <c r="P14" s="106"/>
    </row>
    <row r="15" spans="1:16" s="153" customFormat="1">
      <c r="A15" s="74">
        <v>42783</v>
      </c>
      <c r="B15" s="70" t="s">
        <v>58</v>
      </c>
      <c r="C15" s="150">
        <v>9</v>
      </c>
      <c r="D15" s="150">
        <v>9</v>
      </c>
      <c r="E15" s="69">
        <v>9</v>
      </c>
      <c r="F15" s="70" t="s">
        <v>146</v>
      </c>
      <c r="G15" s="70">
        <v>9</v>
      </c>
      <c r="H15" s="69">
        <v>1</v>
      </c>
      <c r="I15" s="69" t="s">
        <v>14</v>
      </c>
      <c r="J15" s="148" t="s">
        <v>17</v>
      </c>
      <c r="K15" s="69">
        <v>1</v>
      </c>
      <c r="L15" s="69"/>
      <c r="M15" s="69"/>
      <c r="N15" s="69"/>
      <c r="O15" s="149"/>
      <c r="P15" s="152"/>
    </row>
    <row r="16" spans="1:16" s="153" customFormat="1">
      <c r="A16" s="74">
        <v>50288</v>
      </c>
      <c r="B16" s="70" t="s">
        <v>23</v>
      </c>
      <c r="C16" s="150">
        <v>12</v>
      </c>
      <c r="D16" s="150">
        <v>9</v>
      </c>
      <c r="E16" s="69">
        <v>9</v>
      </c>
      <c r="F16" s="70" t="s">
        <v>147</v>
      </c>
      <c r="G16" s="70">
        <v>9</v>
      </c>
      <c r="H16" s="69">
        <v>0</v>
      </c>
      <c r="I16" s="69" t="s">
        <v>14</v>
      </c>
      <c r="J16" s="69" t="s">
        <v>24</v>
      </c>
      <c r="K16" s="69">
        <v>0</v>
      </c>
      <c r="L16" s="69"/>
      <c r="M16" s="69">
        <v>1</v>
      </c>
      <c r="N16" s="69"/>
      <c r="O16" s="149"/>
      <c r="P16" s="152"/>
    </row>
    <row r="17" spans="1:86" s="153" customFormat="1">
      <c r="A17" s="75">
        <v>51668</v>
      </c>
      <c r="B17" s="70" t="s">
        <v>136</v>
      </c>
      <c r="C17" s="150">
        <v>8</v>
      </c>
      <c r="D17" s="150">
        <v>8</v>
      </c>
      <c r="E17" s="69">
        <v>9</v>
      </c>
      <c r="F17" s="70" t="s">
        <v>61</v>
      </c>
      <c r="G17" s="70">
        <v>9</v>
      </c>
      <c r="H17" s="69">
        <v>0</v>
      </c>
      <c r="I17" s="69" t="s">
        <v>14</v>
      </c>
      <c r="J17" s="71" t="s">
        <v>24</v>
      </c>
      <c r="K17" s="69">
        <v>0</v>
      </c>
      <c r="L17" s="69"/>
      <c r="M17" s="69">
        <v>1</v>
      </c>
      <c r="N17" s="69"/>
      <c r="O17" s="149"/>
      <c r="P17" s="152"/>
    </row>
    <row r="18" spans="1:86" s="154" customFormat="1">
      <c r="A18" s="74">
        <v>47701</v>
      </c>
      <c r="B18" s="70" t="s">
        <v>78</v>
      </c>
      <c r="C18" s="150">
        <v>9</v>
      </c>
      <c r="D18" s="150">
        <v>9</v>
      </c>
      <c r="E18" s="69">
        <v>15</v>
      </c>
      <c r="F18" s="70" t="s">
        <v>148</v>
      </c>
      <c r="G18" s="70">
        <v>15</v>
      </c>
      <c r="H18" s="69">
        <v>1</v>
      </c>
      <c r="I18" s="69" t="s">
        <v>14</v>
      </c>
      <c r="J18" s="69" t="s">
        <v>17</v>
      </c>
      <c r="K18" s="69">
        <v>1</v>
      </c>
      <c r="L18" s="69"/>
      <c r="M18" s="69"/>
      <c r="N18" s="69"/>
      <c r="O18" s="149"/>
      <c r="P18" s="152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  <c r="BI18" s="153"/>
      <c r="BJ18" s="153"/>
      <c r="BK18" s="153"/>
      <c r="BL18" s="153"/>
      <c r="BM18" s="153"/>
      <c r="BN18" s="153"/>
      <c r="BO18" s="153"/>
      <c r="BP18" s="153"/>
      <c r="BQ18" s="153"/>
      <c r="BR18" s="153"/>
      <c r="BS18" s="153"/>
      <c r="BT18" s="153"/>
      <c r="BU18" s="153"/>
      <c r="BV18" s="153"/>
      <c r="BW18" s="153"/>
      <c r="BX18" s="153"/>
      <c r="BY18" s="153"/>
      <c r="BZ18" s="153"/>
      <c r="CA18" s="153"/>
      <c r="CB18" s="153"/>
      <c r="CC18" s="153"/>
      <c r="CD18" s="153"/>
      <c r="CE18" s="153"/>
      <c r="CF18" s="153"/>
      <c r="CG18" s="153"/>
      <c r="CH18" s="153"/>
    </row>
    <row r="19" spans="1:86" s="153" customFormat="1" ht="19" thickBot="1">
      <c r="A19" s="76">
        <v>47794</v>
      </c>
      <c r="B19" s="77" t="s">
        <v>22</v>
      </c>
      <c r="C19" s="155">
        <v>3</v>
      </c>
      <c r="D19" s="155">
        <v>2</v>
      </c>
      <c r="E19" s="156">
        <v>6</v>
      </c>
      <c r="F19" s="77"/>
      <c r="G19" s="77">
        <v>0</v>
      </c>
      <c r="H19" s="156">
        <v>1</v>
      </c>
      <c r="I19" s="156" t="s">
        <v>14</v>
      </c>
      <c r="J19" s="156" t="s">
        <v>110</v>
      </c>
      <c r="K19" s="156">
        <v>1</v>
      </c>
      <c r="L19" s="156"/>
      <c r="M19" s="156">
        <v>1</v>
      </c>
      <c r="N19" s="156"/>
      <c r="O19" s="157"/>
      <c r="P19" s="152"/>
    </row>
    <row r="20" spans="1:86" s="153" customFormat="1">
      <c r="A20" s="65"/>
      <c r="B20" s="66"/>
      <c r="C20" s="108"/>
      <c r="D20" s="108"/>
      <c r="E20" s="82"/>
      <c r="F20" s="66"/>
      <c r="G20" s="66"/>
      <c r="H20" s="82"/>
      <c r="I20" s="82"/>
      <c r="J20" s="82"/>
      <c r="K20" s="82"/>
      <c r="L20" s="82"/>
      <c r="M20" s="82"/>
      <c r="N20" s="82"/>
      <c r="O20" s="82"/>
      <c r="P20" s="152"/>
    </row>
    <row r="21" spans="1:86">
      <c r="C21" s="159">
        <f>SUM(C6:C19)</f>
        <v>114</v>
      </c>
      <c r="D21" s="159">
        <f t="shared" ref="D21:E21" si="0">SUM(D6:D19)</f>
        <v>96</v>
      </c>
      <c r="E21" s="159">
        <f t="shared" si="0"/>
        <v>108</v>
      </c>
      <c r="F21" s="159"/>
      <c r="G21" s="159">
        <f>SUM(G6:G19)</f>
        <v>108</v>
      </c>
      <c r="H21" s="159">
        <f>SUM(H6:H19)</f>
        <v>12</v>
      </c>
      <c r="I21" s="159"/>
      <c r="K21" s="159">
        <f>SUM(K6:K19)</f>
        <v>11</v>
      </c>
      <c r="L21" s="159">
        <f t="shared" ref="L21:O21" si="1">SUM(L6:L19)</f>
        <v>0</v>
      </c>
      <c r="M21" s="159">
        <f t="shared" si="1"/>
        <v>3</v>
      </c>
      <c r="N21" s="159">
        <f t="shared" si="1"/>
        <v>1</v>
      </c>
      <c r="O21" s="159">
        <f t="shared" si="1"/>
        <v>1</v>
      </c>
    </row>
    <row r="23" spans="1:86">
      <c r="B23" s="159" t="s">
        <v>28</v>
      </c>
      <c r="E23" s="160"/>
    </row>
    <row r="24" spans="1:86">
      <c r="E24" s="160"/>
    </row>
    <row r="25" spans="1:86">
      <c r="B25" s="161" t="s">
        <v>64</v>
      </c>
      <c r="E25" s="162"/>
      <c r="F25" s="163" t="s">
        <v>30</v>
      </c>
      <c r="G25" s="164"/>
      <c r="H25" s="165"/>
      <c r="I25" s="166"/>
      <c r="J25" s="167"/>
    </row>
    <row r="26" spans="1:86">
      <c r="B26" s="159" t="s">
        <v>31</v>
      </c>
      <c r="C26" s="159">
        <v>215</v>
      </c>
      <c r="D26" s="160"/>
      <c r="E26" s="162"/>
      <c r="F26" s="167" t="s">
        <v>32</v>
      </c>
      <c r="G26" s="166">
        <v>108</v>
      </c>
      <c r="H26" s="162"/>
      <c r="I26" s="166"/>
      <c r="J26" s="167"/>
    </row>
    <row r="27" spans="1:86">
      <c r="B27" s="159" t="s">
        <v>33</v>
      </c>
      <c r="C27" s="159">
        <v>117</v>
      </c>
      <c r="E27" s="162"/>
      <c r="F27" s="167" t="s">
        <v>34</v>
      </c>
      <c r="G27" s="166">
        <v>36</v>
      </c>
      <c r="H27" s="168">
        <f>G27/G35</f>
        <v>0.33333333333333331</v>
      </c>
    </row>
    <row r="28" spans="1:86">
      <c r="B28" s="159" t="s">
        <v>35</v>
      </c>
      <c r="C28" s="159">
        <f>C26-C27</f>
        <v>98</v>
      </c>
      <c r="E28" s="162"/>
      <c r="F28" s="167" t="s">
        <v>36</v>
      </c>
      <c r="G28" s="169">
        <f>G26-G27</f>
        <v>72</v>
      </c>
      <c r="H28" s="168"/>
    </row>
    <row r="29" spans="1:86">
      <c r="B29" s="159" t="s">
        <v>37</v>
      </c>
      <c r="C29" s="159">
        <f>ROUND(100*(C27/C26),2)</f>
        <v>54.42</v>
      </c>
      <c r="E29" s="162"/>
      <c r="F29" s="167" t="s">
        <v>38</v>
      </c>
      <c r="G29" s="166">
        <v>0</v>
      </c>
      <c r="H29" s="168">
        <f>G29/G35</f>
        <v>0</v>
      </c>
    </row>
    <row r="30" spans="1:86">
      <c r="E30" s="162"/>
      <c r="F30" s="167" t="s">
        <v>70</v>
      </c>
      <c r="G30" s="166">
        <v>9</v>
      </c>
      <c r="H30" s="168">
        <f>G30/G35</f>
        <v>8.3333333333333329E-2</v>
      </c>
    </row>
    <row r="31" spans="1:86">
      <c r="E31" s="162"/>
      <c r="F31" s="167" t="s">
        <v>40</v>
      </c>
      <c r="G31" s="169">
        <v>72</v>
      </c>
      <c r="H31" s="168">
        <f>G31/G35</f>
        <v>0.66666666666666663</v>
      </c>
    </row>
    <row r="32" spans="1:86">
      <c r="E32" s="162"/>
      <c r="F32" s="162"/>
      <c r="G32" s="166"/>
      <c r="H32" s="162"/>
    </row>
    <row r="33" spans="5:16">
      <c r="E33" s="162"/>
      <c r="F33" s="166" t="s">
        <v>41</v>
      </c>
      <c r="G33" s="166">
        <v>114</v>
      </c>
      <c r="H33" s="168"/>
    </row>
    <row r="34" spans="5:16">
      <c r="E34" s="162"/>
      <c r="F34" s="166" t="s">
        <v>42</v>
      </c>
      <c r="G34" s="166">
        <v>96</v>
      </c>
      <c r="H34" s="162"/>
    </row>
    <row r="35" spans="5:16">
      <c r="E35" s="162"/>
      <c r="F35" s="166" t="s">
        <v>43</v>
      </c>
      <c r="G35" s="166">
        <v>108</v>
      </c>
      <c r="H35" s="162"/>
    </row>
    <row r="36" spans="5:16">
      <c r="E36" s="162"/>
      <c r="F36" s="166" t="s">
        <v>44</v>
      </c>
      <c r="G36" s="170">
        <f>G33/G35</f>
        <v>1.0555555555555556</v>
      </c>
      <c r="H36" s="162"/>
    </row>
    <row r="37" spans="5:16">
      <c r="E37" s="162"/>
      <c r="F37" s="166" t="s">
        <v>45</v>
      </c>
      <c r="G37" s="170">
        <f>G34/G35</f>
        <v>0.88888888888888884</v>
      </c>
      <c r="H37" s="162"/>
    </row>
    <row r="38" spans="5:16">
      <c r="E38" s="162"/>
      <c r="F38" s="162"/>
      <c r="G38" s="166"/>
      <c r="H38" s="162"/>
    </row>
    <row r="39" spans="5:16">
      <c r="E39" s="162"/>
      <c r="F39" s="166" t="s">
        <v>46</v>
      </c>
      <c r="G39" s="166">
        <v>14</v>
      </c>
      <c r="H39" s="171"/>
      <c r="I39" s="170"/>
      <c r="J39" s="167"/>
      <c r="K39" s="162"/>
      <c r="L39" s="166"/>
      <c r="M39" s="162"/>
      <c r="N39" s="162"/>
    </row>
    <row r="40" spans="5:16">
      <c r="E40" s="162"/>
      <c r="F40" s="166" t="s">
        <v>47</v>
      </c>
      <c r="G40" s="166">
        <v>13</v>
      </c>
      <c r="H40" s="171">
        <f>G40/G39</f>
        <v>0.9285714285714286</v>
      </c>
      <c r="I40" s="166"/>
      <c r="J40" s="167"/>
      <c r="K40" s="162"/>
      <c r="L40" s="162"/>
      <c r="M40" s="162"/>
      <c r="N40" s="162"/>
    </row>
    <row r="41" spans="5:16">
      <c r="E41" s="162"/>
      <c r="F41" s="166" t="s">
        <v>48</v>
      </c>
      <c r="G41" s="166">
        <v>4</v>
      </c>
      <c r="H41" s="171">
        <f>G41/G39</f>
        <v>0.2857142857142857</v>
      </c>
      <c r="I41" s="166"/>
      <c r="J41" s="172"/>
      <c r="K41" s="162"/>
      <c r="L41" s="166"/>
      <c r="M41" s="171"/>
      <c r="N41" s="171"/>
    </row>
    <row r="42" spans="5:16">
      <c r="E42" s="162"/>
      <c r="F42" s="166" t="s">
        <v>49</v>
      </c>
      <c r="G42" s="166">
        <v>9</v>
      </c>
      <c r="H42" s="171">
        <f>G42/G39</f>
        <v>0.6428571428571429</v>
      </c>
      <c r="I42" s="166"/>
      <c r="J42" s="172"/>
      <c r="K42" s="162"/>
      <c r="L42" s="166"/>
      <c r="M42" s="171"/>
      <c r="N42" s="171"/>
    </row>
    <row r="43" spans="5:16">
      <c r="E43" s="162"/>
      <c r="F43" s="166" t="s">
        <v>50</v>
      </c>
      <c r="G43" s="166">
        <v>12</v>
      </c>
      <c r="H43" s="171">
        <f>G43/G39</f>
        <v>0.8571428571428571</v>
      </c>
      <c r="I43" s="166"/>
      <c r="J43" s="172"/>
      <c r="K43" s="162"/>
      <c r="L43" s="166"/>
      <c r="M43" s="171"/>
      <c r="N43" s="171"/>
    </row>
    <row r="44" spans="5:16">
      <c r="E44" s="162"/>
      <c r="F44" s="166" t="s">
        <v>51</v>
      </c>
      <c r="G44" s="166">
        <v>2</v>
      </c>
      <c r="H44" s="171">
        <f>G44/G39</f>
        <v>0.14285714285714285</v>
      </c>
      <c r="I44" s="166"/>
      <c r="J44" s="172"/>
      <c r="K44" s="162"/>
      <c r="L44" s="166"/>
      <c r="M44" s="171"/>
      <c r="N44" s="171"/>
    </row>
    <row r="45" spans="5:16">
      <c r="E45" s="162"/>
      <c r="F45" s="166" t="s">
        <v>52</v>
      </c>
      <c r="G45" s="166">
        <v>11</v>
      </c>
      <c r="H45" s="171">
        <f>G45/G40</f>
        <v>0.84615384615384615</v>
      </c>
      <c r="I45" s="166"/>
      <c r="J45" s="167"/>
      <c r="K45" s="166"/>
      <c r="L45" s="166"/>
      <c r="M45" s="171"/>
      <c r="N45" s="171"/>
      <c r="O45" s="166"/>
      <c r="P45" s="171"/>
    </row>
    <row r="46" spans="5:16">
      <c r="E46" s="162"/>
      <c r="F46" s="166" t="s">
        <v>53</v>
      </c>
      <c r="G46" s="166">
        <v>4</v>
      </c>
      <c r="H46" s="171">
        <f>G46/G40</f>
        <v>0.30769230769230771</v>
      </c>
      <c r="I46" s="166"/>
      <c r="J46" s="167"/>
      <c r="K46" s="166"/>
      <c r="L46" s="166"/>
      <c r="M46" s="171"/>
      <c r="N46" s="171"/>
      <c r="O46" s="166"/>
      <c r="P46" s="171"/>
    </row>
    <row r="47" spans="5:16">
      <c r="E47" s="162"/>
      <c r="F47" s="166" t="s">
        <v>54</v>
      </c>
      <c r="G47" s="166">
        <v>7</v>
      </c>
      <c r="H47" s="171">
        <f>G47/G40</f>
        <v>0.53846153846153844</v>
      </c>
      <c r="I47" s="166"/>
      <c r="J47" s="167"/>
      <c r="K47" s="166"/>
      <c r="L47" s="166"/>
      <c r="M47" s="171"/>
      <c r="N47" s="171"/>
      <c r="O47" s="166"/>
      <c r="P47" s="171"/>
    </row>
    <row r="48" spans="5:16">
      <c r="E48" s="162"/>
      <c r="F48" s="166" t="s">
        <v>55</v>
      </c>
      <c r="G48" s="166">
        <v>2</v>
      </c>
      <c r="H48" s="171">
        <f>G48/G40</f>
        <v>0.15384615384615385</v>
      </c>
      <c r="I48" s="166"/>
      <c r="J48" s="167"/>
      <c r="K48" s="166"/>
      <c r="L48" s="166"/>
      <c r="M48" s="171"/>
      <c r="N48" s="171"/>
      <c r="O48" s="166"/>
      <c r="P48" s="171"/>
    </row>
    <row r="49" spans="5:16">
      <c r="E49" s="162"/>
      <c r="F49" s="166" t="s">
        <v>56</v>
      </c>
      <c r="G49" s="166">
        <v>0</v>
      </c>
      <c r="H49" s="171">
        <f>G49/G40</f>
        <v>0</v>
      </c>
      <c r="I49" s="166"/>
      <c r="J49" s="167"/>
      <c r="K49" s="166"/>
      <c r="L49" s="166"/>
      <c r="M49" s="171"/>
      <c r="N49" s="171"/>
      <c r="O49" s="166"/>
      <c r="P49" s="171"/>
    </row>
    <row r="50" spans="5:16">
      <c r="E50" s="162"/>
      <c r="F50" s="166" t="s">
        <v>57</v>
      </c>
      <c r="G50" s="166">
        <v>2</v>
      </c>
      <c r="H50" s="171">
        <f>G50/G40</f>
        <v>0.15384615384615385</v>
      </c>
      <c r="I50" s="166"/>
      <c r="J50" s="167"/>
      <c r="K50" s="166"/>
      <c r="L50" s="166"/>
      <c r="M50" s="171"/>
      <c r="N50" s="171"/>
      <c r="O50" s="166"/>
      <c r="P50" s="171"/>
    </row>
    <row r="51" spans="5:16">
      <c r="E51" s="162"/>
      <c r="I51" s="166"/>
      <c r="J51" s="167"/>
      <c r="K51" s="166"/>
      <c r="L51" s="166"/>
      <c r="M51" s="171"/>
      <c r="N51" s="171"/>
      <c r="O51" s="166"/>
      <c r="P51" s="171"/>
    </row>
    <row r="52" spans="5:16">
      <c r="E52" s="162"/>
      <c r="I52" s="166"/>
      <c r="J52" s="167"/>
      <c r="K52" s="166"/>
      <c r="L52" s="166"/>
      <c r="M52" s="171"/>
      <c r="N52" s="171"/>
      <c r="O52" s="166"/>
      <c r="P52" s="171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3"/>
  <sheetViews>
    <sheetView zoomScale="78" zoomScaleNormal="78" zoomScalePageLayoutView="78" workbookViewId="0">
      <selection activeCell="H31" sqref="H31"/>
    </sheetView>
  </sheetViews>
  <sheetFormatPr baseColWidth="10" defaultColWidth="8.6640625" defaultRowHeight="18" x14ac:dyDescent="0"/>
  <cols>
    <col min="1" max="1" width="17.5" style="116" customWidth="1"/>
    <col min="2" max="2" width="32.5" style="117" customWidth="1"/>
    <col min="3" max="3" width="14.6640625" style="118" customWidth="1"/>
    <col min="4" max="4" width="18.1640625" style="118" customWidth="1"/>
    <col min="5" max="5" width="12" style="118" customWidth="1"/>
    <col min="6" max="6" width="37.83203125" style="84" customWidth="1"/>
    <col min="7" max="7" width="18.5" style="84" customWidth="1"/>
    <col min="8" max="8" width="17.5" style="84" customWidth="1"/>
    <col min="9" max="9" width="20.1640625" style="84" customWidth="1"/>
    <col min="10" max="10" width="24.1640625" style="84" customWidth="1"/>
    <col min="11" max="11" width="14.83203125" style="84" customWidth="1"/>
    <col min="12" max="12" width="14" style="84" customWidth="1"/>
    <col min="13" max="13" width="21.1640625" style="84" customWidth="1"/>
    <col min="14" max="14" width="8.6640625" style="84"/>
    <col min="15" max="15" width="12.83203125" style="84" customWidth="1"/>
    <col min="16" max="16384" width="8.6640625" style="84"/>
  </cols>
  <sheetData>
    <row r="2" spans="1:16" s="21" customFormat="1">
      <c r="A2" s="15"/>
      <c r="B2" s="16"/>
      <c r="C2" s="16" t="s">
        <v>154</v>
      </c>
      <c r="D2" s="23"/>
      <c r="E2" s="23"/>
      <c r="F2" s="15"/>
      <c r="G2" s="18"/>
      <c r="H2" s="15"/>
      <c r="I2" s="15"/>
      <c r="J2" s="17" t="s">
        <v>204</v>
      </c>
      <c r="K2" s="20"/>
      <c r="L2" s="20"/>
    </row>
    <row r="3" spans="1:16" ht="19" thickBot="1">
      <c r="A3" s="67"/>
      <c r="B3" s="79"/>
      <c r="C3" s="80"/>
      <c r="D3" s="81"/>
      <c r="E3" s="81"/>
      <c r="F3" s="67"/>
      <c r="G3" s="82"/>
      <c r="H3" s="67"/>
      <c r="I3" s="67"/>
      <c r="J3" s="67"/>
      <c r="K3" s="83"/>
      <c r="L3" s="83"/>
    </row>
    <row r="4" spans="1:16" ht="23" customHeight="1">
      <c r="A4" s="85" t="s">
        <v>0</v>
      </c>
      <c r="B4" s="86" t="s">
        <v>1</v>
      </c>
      <c r="C4" s="87" t="s">
        <v>2</v>
      </c>
      <c r="D4" s="87" t="s">
        <v>3</v>
      </c>
      <c r="E4" s="87" t="s">
        <v>4</v>
      </c>
      <c r="F4" s="88" t="s">
        <v>5</v>
      </c>
      <c r="G4" s="88" t="s">
        <v>6</v>
      </c>
      <c r="H4" s="88" t="s">
        <v>7</v>
      </c>
      <c r="I4" s="88" t="s">
        <v>8</v>
      </c>
      <c r="J4" s="86" t="s">
        <v>9</v>
      </c>
      <c r="K4" s="90" t="s">
        <v>10</v>
      </c>
      <c r="L4" s="91" t="s">
        <v>11</v>
      </c>
      <c r="M4" s="91" t="s">
        <v>24</v>
      </c>
      <c r="N4" s="91" t="s">
        <v>153</v>
      </c>
      <c r="O4" s="93" t="s">
        <v>12</v>
      </c>
      <c r="P4" s="83"/>
    </row>
    <row r="5" spans="1:16">
      <c r="A5" s="210"/>
      <c r="B5" s="68"/>
      <c r="C5" s="204"/>
      <c r="D5" s="204"/>
      <c r="E5" s="204"/>
      <c r="F5" s="71"/>
      <c r="G5" s="71"/>
      <c r="H5" s="71"/>
      <c r="I5" s="71"/>
      <c r="J5" s="68"/>
      <c r="K5" s="69"/>
      <c r="L5" s="71"/>
      <c r="M5" s="71"/>
      <c r="N5" s="71"/>
      <c r="O5" s="211"/>
      <c r="P5" s="83"/>
    </row>
    <row r="6" spans="1:16">
      <c r="A6" s="212">
        <v>50257</v>
      </c>
      <c r="B6" s="70" t="s">
        <v>76</v>
      </c>
      <c r="C6" s="150">
        <v>9</v>
      </c>
      <c r="D6" s="150">
        <v>6</v>
      </c>
      <c r="E6" s="205">
        <v>9</v>
      </c>
      <c r="F6" s="70" t="s">
        <v>159</v>
      </c>
      <c r="G6" s="70">
        <v>9</v>
      </c>
      <c r="H6" s="70">
        <v>1</v>
      </c>
      <c r="I6" s="71" t="s">
        <v>14</v>
      </c>
      <c r="J6" s="68" t="s">
        <v>17</v>
      </c>
      <c r="K6" s="69">
        <v>1</v>
      </c>
      <c r="L6" s="71"/>
      <c r="M6" s="71"/>
      <c r="N6" s="71"/>
      <c r="O6" s="211"/>
      <c r="P6" s="83"/>
    </row>
    <row r="7" spans="1:16">
      <c r="A7" s="212">
        <v>53307</v>
      </c>
      <c r="B7" s="70" t="s">
        <v>19</v>
      </c>
      <c r="C7" s="150">
        <v>15</v>
      </c>
      <c r="D7" s="150">
        <v>9</v>
      </c>
      <c r="E7" s="205">
        <v>6</v>
      </c>
      <c r="F7" s="70" t="s">
        <v>160</v>
      </c>
      <c r="G7" s="70">
        <v>6</v>
      </c>
      <c r="H7" s="70">
        <v>1</v>
      </c>
      <c r="I7" s="71" t="s">
        <v>20</v>
      </c>
      <c r="J7" s="68" t="s">
        <v>69</v>
      </c>
      <c r="K7" s="69">
        <v>1</v>
      </c>
      <c r="L7" s="71"/>
      <c r="M7" s="71"/>
      <c r="N7" s="71"/>
      <c r="O7" s="211">
        <v>1</v>
      </c>
      <c r="P7" s="83"/>
    </row>
    <row r="8" spans="1:16">
      <c r="A8" s="212">
        <v>48006</v>
      </c>
      <c r="B8" s="70" t="s">
        <v>67</v>
      </c>
      <c r="C8" s="150">
        <v>9</v>
      </c>
      <c r="D8" s="150">
        <v>6</v>
      </c>
      <c r="E8" s="205">
        <v>6</v>
      </c>
      <c r="F8" s="70" t="s">
        <v>68</v>
      </c>
      <c r="G8" s="70">
        <v>6</v>
      </c>
      <c r="H8" s="70">
        <v>1</v>
      </c>
      <c r="I8" s="71" t="s">
        <v>14</v>
      </c>
      <c r="J8" s="68" t="s">
        <v>17</v>
      </c>
      <c r="K8" s="69">
        <v>1</v>
      </c>
      <c r="L8" s="71"/>
      <c r="M8" s="71"/>
      <c r="N8" s="71"/>
      <c r="O8" s="211"/>
      <c r="P8" s="83"/>
    </row>
    <row r="9" spans="1:16" s="107" customFormat="1">
      <c r="A9" s="213">
        <v>50288</v>
      </c>
      <c r="B9" s="206" t="s">
        <v>23</v>
      </c>
      <c r="C9" s="150">
        <v>9</v>
      </c>
      <c r="D9" s="150">
        <v>9</v>
      </c>
      <c r="E9" s="207">
        <v>9</v>
      </c>
      <c r="F9" s="70" t="s">
        <v>161</v>
      </c>
      <c r="G9" s="70">
        <v>9</v>
      </c>
      <c r="H9" s="69">
        <v>0</v>
      </c>
      <c r="I9" s="69" t="s">
        <v>14</v>
      </c>
      <c r="J9" s="148" t="s">
        <v>24</v>
      </c>
      <c r="K9" s="69">
        <v>0</v>
      </c>
      <c r="L9" s="69"/>
      <c r="M9" s="69">
        <v>1</v>
      </c>
      <c r="N9" s="69"/>
      <c r="O9" s="149"/>
      <c r="P9" s="106"/>
    </row>
    <row r="10" spans="1:16" s="107" customFormat="1">
      <c r="A10" s="213">
        <v>53304</v>
      </c>
      <c r="B10" s="69" t="s">
        <v>136</v>
      </c>
      <c r="C10" s="150">
        <v>9</v>
      </c>
      <c r="D10" s="150">
        <v>9</v>
      </c>
      <c r="E10" s="207">
        <v>9</v>
      </c>
      <c r="F10" s="70" t="s">
        <v>162</v>
      </c>
      <c r="G10" s="69">
        <v>9</v>
      </c>
      <c r="H10" s="69">
        <v>0</v>
      </c>
      <c r="I10" s="69" t="s">
        <v>14</v>
      </c>
      <c r="J10" s="148" t="s">
        <v>24</v>
      </c>
      <c r="K10" s="69">
        <v>0</v>
      </c>
      <c r="L10" s="69"/>
      <c r="M10" s="69">
        <v>1</v>
      </c>
      <c r="N10" s="69"/>
      <c r="O10" s="149"/>
      <c r="P10" s="106"/>
    </row>
    <row r="11" spans="1:16">
      <c r="A11" s="214">
        <v>46985</v>
      </c>
      <c r="B11" s="70" t="s">
        <v>60</v>
      </c>
      <c r="C11" s="150">
        <v>6</v>
      </c>
      <c r="D11" s="150">
        <v>6</v>
      </c>
      <c r="E11" s="205">
        <v>6</v>
      </c>
      <c r="F11" s="70" t="s">
        <v>163</v>
      </c>
      <c r="G11" s="70">
        <v>6</v>
      </c>
      <c r="H11" s="70">
        <v>1</v>
      </c>
      <c r="I11" s="71" t="s">
        <v>14</v>
      </c>
      <c r="J11" s="68" t="s">
        <v>17</v>
      </c>
      <c r="K11" s="69">
        <v>1</v>
      </c>
      <c r="L11" s="71"/>
      <c r="M11" s="71"/>
      <c r="N11" s="71"/>
      <c r="O11" s="211"/>
      <c r="P11" s="83"/>
    </row>
    <row r="12" spans="1:16">
      <c r="A12" s="212">
        <v>51899</v>
      </c>
      <c r="B12" s="70" t="s">
        <v>77</v>
      </c>
      <c r="C12" s="150">
        <v>3</v>
      </c>
      <c r="D12" s="150">
        <v>3</v>
      </c>
      <c r="E12" s="205">
        <v>3</v>
      </c>
      <c r="F12" s="70" t="s">
        <v>164</v>
      </c>
      <c r="G12" s="70">
        <v>3</v>
      </c>
      <c r="H12" s="70">
        <v>1</v>
      </c>
      <c r="I12" s="71" t="s">
        <v>14</v>
      </c>
      <c r="J12" s="68" t="s">
        <v>17</v>
      </c>
      <c r="K12" s="69">
        <v>1</v>
      </c>
      <c r="L12" s="71"/>
      <c r="M12" s="71"/>
      <c r="N12" s="71"/>
      <c r="O12" s="211"/>
      <c r="P12" s="83"/>
    </row>
    <row r="13" spans="1:16">
      <c r="A13" s="212">
        <v>54422</v>
      </c>
      <c r="B13" s="70" t="s">
        <v>77</v>
      </c>
      <c r="C13" s="205">
        <v>6</v>
      </c>
      <c r="D13" s="205">
        <v>6</v>
      </c>
      <c r="E13" s="205">
        <v>6</v>
      </c>
      <c r="F13" s="70" t="s">
        <v>165</v>
      </c>
      <c r="G13" s="70">
        <v>6</v>
      </c>
      <c r="H13" s="70">
        <v>1</v>
      </c>
      <c r="I13" s="71" t="s">
        <v>14</v>
      </c>
      <c r="J13" s="68" t="s">
        <v>17</v>
      </c>
      <c r="K13" s="69">
        <v>1</v>
      </c>
      <c r="L13" s="71"/>
      <c r="M13" s="71"/>
      <c r="N13" s="71"/>
      <c r="O13" s="211"/>
      <c r="P13" s="83"/>
    </row>
    <row r="14" spans="1:16">
      <c r="A14" s="212">
        <v>47794</v>
      </c>
      <c r="B14" s="70" t="s">
        <v>22</v>
      </c>
      <c r="C14" s="205">
        <v>9</v>
      </c>
      <c r="D14" s="205">
        <v>6</v>
      </c>
      <c r="E14" s="205">
        <v>9</v>
      </c>
      <c r="F14" s="70" t="s">
        <v>166</v>
      </c>
      <c r="G14" s="70">
        <v>9</v>
      </c>
      <c r="H14" s="70">
        <v>1</v>
      </c>
      <c r="I14" s="71" t="s">
        <v>14</v>
      </c>
      <c r="J14" s="68" t="s">
        <v>110</v>
      </c>
      <c r="K14" s="69">
        <v>1</v>
      </c>
      <c r="L14" s="71"/>
      <c r="M14" s="71">
        <v>1</v>
      </c>
      <c r="N14" s="71"/>
      <c r="O14" s="211"/>
      <c r="P14" s="83"/>
    </row>
    <row r="15" spans="1:16" s="108" customFormat="1">
      <c r="A15" s="212">
        <v>46895</v>
      </c>
      <c r="B15" s="70" t="s">
        <v>60</v>
      </c>
      <c r="C15" s="150"/>
      <c r="D15" s="150"/>
      <c r="E15" s="205">
        <v>3</v>
      </c>
      <c r="F15" s="70" t="s">
        <v>167</v>
      </c>
      <c r="G15" s="208">
        <v>1</v>
      </c>
      <c r="H15" s="70"/>
      <c r="I15" s="71" t="s">
        <v>14</v>
      </c>
      <c r="J15" s="68" t="s">
        <v>17</v>
      </c>
      <c r="K15" s="69"/>
      <c r="L15" s="71"/>
      <c r="M15" s="71"/>
      <c r="N15" s="71"/>
      <c r="O15" s="211"/>
      <c r="P15" s="109"/>
    </row>
    <row r="16" spans="1:16" s="108" customFormat="1">
      <c r="A16" s="212">
        <v>53823</v>
      </c>
      <c r="B16" s="70" t="s">
        <v>150</v>
      </c>
      <c r="C16" s="150">
        <v>18</v>
      </c>
      <c r="D16" s="150">
        <v>5</v>
      </c>
      <c r="E16" s="205">
        <v>15</v>
      </c>
      <c r="F16" s="70" t="s">
        <v>168</v>
      </c>
      <c r="G16" s="208">
        <v>7</v>
      </c>
      <c r="H16" s="70">
        <v>1</v>
      </c>
      <c r="I16" s="71" t="s">
        <v>62</v>
      </c>
      <c r="J16" s="68" t="s">
        <v>12</v>
      </c>
      <c r="K16" s="69">
        <v>0</v>
      </c>
      <c r="L16" s="71"/>
      <c r="M16" s="71"/>
      <c r="N16" s="71"/>
      <c r="O16" s="211">
        <v>1</v>
      </c>
      <c r="P16" s="109"/>
    </row>
    <row r="17" spans="1:16" s="108" customFormat="1">
      <c r="A17" s="212">
        <v>52991</v>
      </c>
      <c r="B17" s="70" t="s">
        <v>78</v>
      </c>
      <c r="C17" s="150">
        <v>15</v>
      </c>
      <c r="D17" s="150">
        <v>12</v>
      </c>
      <c r="E17" s="205">
        <v>15</v>
      </c>
      <c r="F17" s="70" t="s">
        <v>169</v>
      </c>
      <c r="G17" s="208">
        <v>17</v>
      </c>
      <c r="H17" s="70">
        <v>1</v>
      </c>
      <c r="I17" s="71" t="s">
        <v>14</v>
      </c>
      <c r="J17" s="150" t="s">
        <v>17</v>
      </c>
      <c r="K17" s="69">
        <v>1</v>
      </c>
      <c r="L17" s="71"/>
      <c r="M17" s="71"/>
      <c r="N17" s="71"/>
      <c r="O17" s="211"/>
      <c r="P17" s="109"/>
    </row>
    <row r="18" spans="1:16" s="108" customFormat="1">
      <c r="A18" s="215">
        <v>52848</v>
      </c>
      <c r="B18" s="209" t="s">
        <v>157</v>
      </c>
      <c r="C18" s="150">
        <v>6</v>
      </c>
      <c r="D18" s="150">
        <v>6</v>
      </c>
      <c r="E18" s="205">
        <v>0</v>
      </c>
      <c r="F18" s="70"/>
      <c r="G18" s="70">
        <v>0</v>
      </c>
      <c r="H18" s="70">
        <v>1</v>
      </c>
      <c r="I18" s="71" t="s">
        <v>14</v>
      </c>
      <c r="J18" s="68" t="s">
        <v>17</v>
      </c>
      <c r="K18" s="69">
        <v>1</v>
      </c>
      <c r="L18" s="71"/>
      <c r="M18" s="71"/>
      <c r="N18" s="71"/>
      <c r="O18" s="211"/>
      <c r="P18" s="109"/>
    </row>
    <row r="19" spans="1:16" s="108" customFormat="1" ht="19" thickBot="1">
      <c r="A19" s="216">
        <v>53215</v>
      </c>
      <c r="B19" s="217" t="s">
        <v>158</v>
      </c>
      <c r="C19" s="155">
        <v>12</v>
      </c>
      <c r="D19" s="155">
        <v>6</v>
      </c>
      <c r="E19" s="218">
        <v>0</v>
      </c>
      <c r="F19" s="77"/>
      <c r="G19" s="77">
        <v>0</v>
      </c>
      <c r="H19" s="77">
        <v>1</v>
      </c>
      <c r="I19" s="219" t="s">
        <v>25</v>
      </c>
      <c r="J19" s="220" t="s">
        <v>12</v>
      </c>
      <c r="K19" s="156">
        <v>0</v>
      </c>
      <c r="L19" s="219"/>
      <c r="M19" s="219"/>
      <c r="N19" s="219"/>
      <c r="O19" s="221">
        <v>1</v>
      </c>
      <c r="P19" s="109"/>
    </row>
    <row r="21" spans="1:16">
      <c r="C21" s="118">
        <f>SUM(C6:C19)</f>
        <v>126</v>
      </c>
      <c r="D21" s="118">
        <f>SUM(D6:D19)</f>
        <v>89</v>
      </c>
      <c r="E21" s="118">
        <f>SUM(E6:E19)</f>
        <v>96</v>
      </c>
      <c r="F21" s="116"/>
      <c r="G21" s="116">
        <f>SUM(G6:G19)</f>
        <v>88</v>
      </c>
      <c r="H21" s="116">
        <f>SUM(H6:H19)</f>
        <v>11</v>
      </c>
      <c r="I21" s="116"/>
      <c r="J21" s="116"/>
      <c r="K21" s="116">
        <f>SUM(K6:K19)</f>
        <v>9</v>
      </c>
      <c r="L21" s="116">
        <f>SUM(L6:L19)</f>
        <v>0</v>
      </c>
      <c r="M21" s="116">
        <f>SUM(M6:M19)</f>
        <v>3</v>
      </c>
      <c r="N21" s="116">
        <v>0</v>
      </c>
      <c r="O21" s="116">
        <f>SUM(O6:O19)</f>
        <v>3</v>
      </c>
    </row>
    <row r="23" spans="1:16" s="122" customFormat="1">
      <c r="A23" s="119" t="s">
        <v>27</v>
      </c>
      <c r="B23" s="120" t="s">
        <v>170</v>
      </c>
      <c r="C23" s="121"/>
      <c r="D23" s="121"/>
      <c r="E23" s="121"/>
      <c r="J23" s="123"/>
    </row>
    <row r="24" spans="1:16">
      <c r="E24" s="124"/>
    </row>
    <row r="25" spans="1:16">
      <c r="B25" s="125" t="s">
        <v>64</v>
      </c>
      <c r="E25" s="126"/>
      <c r="F25" s="126" t="s">
        <v>65</v>
      </c>
      <c r="G25" s="126"/>
      <c r="H25" s="126"/>
      <c r="I25" s="126"/>
      <c r="J25" s="127"/>
      <c r="K25" s="128">
        <f>SUM(K20:K24)</f>
        <v>9</v>
      </c>
      <c r="L25" s="127"/>
      <c r="M25" s="126"/>
      <c r="N25" s="126"/>
      <c r="O25" s="126"/>
      <c r="P25" s="126"/>
    </row>
    <row r="26" spans="1:16">
      <c r="B26" s="84" t="s">
        <v>31</v>
      </c>
      <c r="C26" s="118">
        <v>215</v>
      </c>
      <c r="D26" s="124"/>
      <c r="E26" s="126"/>
      <c r="F26" s="126" t="s">
        <v>66</v>
      </c>
      <c r="G26" s="126"/>
      <c r="H26" s="126"/>
      <c r="I26" s="126"/>
      <c r="J26" s="127"/>
      <c r="K26" s="126"/>
      <c r="L26" s="127"/>
      <c r="M26" s="126"/>
      <c r="N26" s="126"/>
      <c r="O26" s="126"/>
      <c r="P26" s="126"/>
    </row>
    <row r="27" spans="1:16">
      <c r="B27" s="84" t="s">
        <v>33</v>
      </c>
      <c r="C27" s="124">
        <v>100</v>
      </c>
      <c r="D27" s="118" t="s">
        <v>171</v>
      </c>
      <c r="E27" s="126"/>
      <c r="F27" s="129"/>
      <c r="G27" s="129"/>
      <c r="H27" s="130"/>
      <c r="I27" s="129"/>
      <c r="J27" s="131"/>
      <c r="K27" s="131"/>
      <c r="L27" s="130"/>
      <c r="M27" s="131"/>
      <c r="N27" s="131"/>
    </row>
    <row r="28" spans="1:16">
      <c r="B28" s="84" t="s">
        <v>35</v>
      </c>
      <c r="C28" s="118">
        <f>C26-C27</f>
        <v>115</v>
      </c>
      <c r="E28" s="126"/>
      <c r="F28" s="130" t="s">
        <v>30</v>
      </c>
      <c r="G28" s="129"/>
      <c r="H28" s="131"/>
      <c r="I28" s="126"/>
      <c r="J28" s="127"/>
      <c r="K28" s="127"/>
      <c r="L28" s="132"/>
      <c r="M28" s="127"/>
      <c r="N28" s="127"/>
    </row>
    <row r="29" spans="1:16">
      <c r="B29" s="84" t="s">
        <v>37</v>
      </c>
      <c r="C29" s="118">
        <f>ROUND(100*(C27/C26),2)</f>
        <v>46.51</v>
      </c>
      <c r="E29" s="126"/>
      <c r="F29" s="132" t="s">
        <v>32</v>
      </c>
      <c r="G29" s="126">
        <v>88</v>
      </c>
      <c r="H29" s="127"/>
      <c r="I29" s="126"/>
      <c r="J29" s="133"/>
      <c r="K29" s="127"/>
      <c r="L29" s="132"/>
      <c r="M29" s="133"/>
      <c r="N29" s="133"/>
    </row>
    <row r="30" spans="1:16">
      <c r="B30" s="84"/>
      <c r="E30" s="126"/>
      <c r="F30" s="132" t="s">
        <v>34</v>
      </c>
      <c r="G30" s="126">
        <v>31</v>
      </c>
      <c r="H30" s="133">
        <f>G30/G38</f>
        <v>0.35227272727272729</v>
      </c>
      <c r="I30" s="134"/>
      <c r="J30" s="133"/>
      <c r="K30" s="127"/>
      <c r="L30" s="132"/>
      <c r="M30" s="133"/>
      <c r="N30" s="133"/>
    </row>
    <row r="31" spans="1:16">
      <c r="B31" s="84"/>
      <c r="E31" s="126"/>
      <c r="F31" s="132" t="s">
        <v>36</v>
      </c>
      <c r="G31" s="134">
        <v>57</v>
      </c>
      <c r="H31" s="133"/>
      <c r="I31" s="126"/>
      <c r="J31" s="133"/>
      <c r="K31" s="127"/>
      <c r="L31" s="132"/>
      <c r="M31" s="133"/>
      <c r="N31" s="133"/>
    </row>
    <row r="32" spans="1:16">
      <c r="B32" s="84"/>
      <c r="E32" s="126"/>
      <c r="F32" s="132" t="s">
        <v>38</v>
      </c>
      <c r="G32" s="126">
        <v>3</v>
      </c>
      <c r="H32" s="133">
        <f>G32/G38</f>
        <v>3.4090909090909088E-2</v>
      </c>
      <c r="I32" s="126"/>
      <c r="J32" s="133"/>
      <c r="K32" s="127"/>
      <c r="L32" s="132"/>
      <c r="M32" s="133"/>
      <c r="N32" s="133"/>
    </row>
    <row r="33" spans="2:16">
      <c r="B33" s="84"/>
      <c r="E33" s="126"/>
      <c r="F33" s="132" t="s">
        <v>39</v>
      </c>
      <c r="G33" s="126">
        <v>9</v>
      </c>
      <c r="H33" s="133">
        <f>G33/G38</f>
        <v>0.10227272727272728</v>
      </c>
      <c r="I33" s="134"/>
      <c r="J33" s="133"/>
      <c r="K33" s="127"/>
      <c r="L33" s="132"/>
      <c r="M33" s="133"/>
      <c r="N33" s="133"/>
    </row>
    <row r="34" spans="2:16">
      <c r="B34" s="84"/>
      <c r="E34" s="126"/>
      <c r="F34" s="132" t="s">
        <v>40</v>
      </c>
      <c r="G34" s="134">
        <v>57</v>
      </c>
      <c r="H34" s="133">
        <f>G34/G38</f>
        <v>0.64772727272727271</v>
      </c>
      <c r="I34" s="126"/>
      <c r="J34" s="127"/>
      <c r="K34" s="127"/>
      <c r="L34" s="127"/>
      <c r="M34" s="127"/>
      <c r="N34" s="127"/>
    </row>
    <row r="35" spans="2:16">
      <c r="B35" s="84"/>
      <c r="E35" s="126"/>
      <c r="F35" s="127"/>
      <c r="G35" s="126"/>
      <c r="H35" s="127"/>
      <c r="I35" s="126"/>
      <c r="J35" s="133"/>
      <c r="K35" s="127"/>
      <c r="L35" s="126"/>
      <c r="M35" s="133"/>
      <c r="N35" s="133"/>
    </row>
    <row r="36" spans="2:16">
      <c r="B36" s="84"/>
      <c r="E36" s="126"/>
      <c r="F36" s="126" t="s">
        <v>41</v>
      </c>
      <c r="G36" s="126">
        <v>126</v>
      </c>
      <c r="H36" s="133"/>
      <c r="I36" s="126"/>
      <c r="J36" s="127"/>
      <c r="K36" s="127"/>
      <c r="L36" s="126"/>
      <c r="M36" s="127"/>
      <c r="N36" s="127"/>
    </row>
    <row r="37" spans="2:16">
      <c r="B37" s="84"/>
      <c r="E37" s="126"/>
      <c r="F37" s="126" t="s">
        <v>42</v>
      </c>
      <c r="G37" s="126">
        <v>89</v>
      </c>
      <c r="H37" s="127"/>
      <c r="I37" s="126"/>
      <c r="J37" s="127"/>
      <c r="K37" s="127"/>
      <c r="L37" s="126"/>
      <c r="M37" s="127"/>
      <c r="N37" s="127"/>
    </row>
    <row r="38" spans="2:16">
      <c r="B38" s="84"/>
      <c r="E38" s="126"/>
      <c r="F38" s="126" t="s">
        <v>43</v>
      </c>
      <c r="G38" s="126">
        <v>88</v>
      </c>
      <c r="H38" s="127"/>
      <c r="I38" s="135"/>
      <c r="J38" s="127"/>
      <c r="K38" s="127"/>
      <c r="L38" s="126"/>
      <c r="M38" s="127"/>
      <c r="N38" s="127"/>
    </row>
    <row r="39" spans="2:16">
      <c r="B39" s="84"/>
      <c r="E39" s="126"/>
      <c r="F39" s="126" t="s">
        <v>44</v>
      </c>
      <c r="G39" s="135">
        <f>G36/G38</f>
        <v>1.4318181818181819</v>
      </c>
      <c r="H39" s="127"/>
      <c r="I39" s="135"/>
      <c r="J39" s="127"/>
      <c r="K39" s="127"/>
      <c r="L39" s="126"/>
      <c r="M39" s="127"/>
      <c r="N39" s="127"/>
    </row>
    <row r="40" spans="2:16">
      <c r="B40" s="84"/>
      <c r="E40" s="126"/>
      <c r="F40" s="126" t="s">
        <v>45</v>
      </c>
      <c r="G40" s="135">
        <f>G37/G38</f>
        <v>1.0113636363636365</v>
      </c>
      <c r="H40" s="127"/>
      <c r="I40" s="126"/>
      <c r="J40" s="127"/>
      <c r="K40" s="127"/>
      <c r="L40" s="127"/>
      <c r="M40" s="127"/>
      <c r="N40" s="127"/>
    </row>
    <row r="41" spans="2:16">
      <c r="B41" s="84"/>
      <c r="E41" s="126"/>
      <c r="F41" s="127"/>
      <c r="G41" s="126"/>
      <c r="H41" s="127"/>
      <c r="I41" s="126"/>
      <c r="J41" s="136"/>
      <c r="K41" s="127"/>
      <c r="L41" s="126"/>
      <c r="M41" s="136"/>
      <c r="N41" s="136"/>
    </row>
    <row r="42" spans="2:16">
      <c r="B42" s="84"/>
      <c r="E42" s="126"/>
      <c r="F42" s="126" t="s">
        <v>46</v>
      </c>
      <c r="G42" s="126">
        <v>13</v>
      </c>
      <c r="H42" s="136"/>
      <c r="I42" s="126"/>
      <c r="J42" s="136"/>
      <c r="K42" s="127"/>
      <c r="L42" s="126"/>
      <c r="M42" s="136"/>
      <c r="N42" s="136"/>
    </row>
    <row r="43" spans="2:16">
      <c r="E43" s="126"/>
      <c r="F43" s="126" t="s">
        <v>47</v>
      </c>
      <c r="G43" s="126">
        <v>11</v>
      </c>
      <c r="H43" s="136">
        <f>G43/G42</f>
        <v>0.84615384615384615</v>
      </c>
      <c r="I43" s="126"/>
      <c r="J43" s="136"/>
      <c r="K43" s="127"/>
      <c r="L43" s="126"/>
      <c r="M43" s="136"/>
      <c r="N43" s="136"/>
    </row>
    <row r="44" spans="2:16">
      <c r="E44" s="126"/>
      <c r="F44" s="126" t="s">
        <v>48</v>
      </c>
      <c r="G44" s="126">
        <v>4</v>
      </c>
      <c r="H44" s="136">
        <f>G44/G42</f>
        <v>0.30769230769230771</v>
      </c>
      <c r="I44" s="126"/>
      <c r="J44" s="136"/>
      <c r="K44" s="127"/>
      <c r="L44" s="126"/>
      <c r="M44" s="136"/>
      <c r="N44" s="136"/>
    </row>
    <row r="45" spans="2:16">
      <c r="E45" s="126"/>
      <c r="F45" s="126" t="s">
        <v>49</v>
      </c>
      <c r="G45" s="126">
        <v>7</v>
      </c>
      <c r="H45" s="136">
        <f>G45/G42</f>
        <v>0.53846153846153844</v>
      </c>
      <c r="I45" s="126"/>
      <c r="J45" s="126"/>
      <c r="K45" s="126"/>
      <c r="L45" s="126"/>
      <c r="M45" s="136"/>
      <c r="N45" s="136"/>
      <c r="O45" s="126"/>
      <c r="P45" s="136"/>
    </row>
    <row r="46" spans="2:16">
      <c r="E46" s="126"/>
      <c r="F46" s="126" t="s">
        <v>50</v>
      </c>
      <c r="G46" s="126">
        <v>11</v>
      </c>
      <c r="H46" s="136">
        <f>G46/G42</f>
        <v>0.84615384615384615</v>
      </c>
      <c r="I46" s="126"/>
      <c r="J46" s="126"/>
      <c r="K46" s="126"/>
      <c r="L46" s="126"/>
      <c r="M46" s="136"/>
      <c r="N46" s="136"/>
      <c r="O46" s="126"/>
      <c r="P46" s="136"/>
    </row>
    <row r="47" spans="2:16">
      <c r="E47" s="126"/>
      <c r="F47" s="126" t="s">
        <v>51</v>
      </c>
      <c r="G47" s="126">
        <v>2</v>
      </c>
      <c r="H47" s="136">
        <f>G47/G42</f>
        <v>0.15384615384615385</v>
      </c>
      <c r="I47" s="126"/>
      <c r="J47" s="126"/>
      <c r="K47" s="126"/>
      <c r="L47" s="126"/>
      <c r="M47" s="136"/>
      <c r="N47" s="136"/>
      <c r="O47" s="126"/>
      <c r="P47" s="136"/>
    </row>
    <row r="48" spans="2:16">
      <c r="E48" s="126"/>
      <c r="F48" s="126" t="s">
        <v>52</v>
      </c>
      <c r="G48" s="126">
        <v>9</v>
      </c>
      <c r="H48" s="136">
        <f>G48/G43</f>
        <v>0.81818181818181823</v>
      </c>
      <c r="I48" s="126"/>
      <c r="J48" s="126"/>
      <c r="K48" s="126"/>
      <c r="L48" s="126"/>
      <c r="M48" s="136"/>
      <c r="N48" s="136"/>
      <c r="O48" s="126"/>
      <c r="P48" s="136"/>
    </row>
    <row r="49" spans="5:16">
      <c r="E49" s="126"/>
      <c r="F49" s="126" t="s">
        <v>53</v>
      </c>
      <c r="G49" s="126">
        <v>3</v>
      </c>
      <c r="H49" s="136">
        <f>G49/G43</f>
        <v>0.27272727272727271</v>
      </c>
      <c r="I49" s="126"/>
      <c r="J49" s="126"/>
      <c r="K49" s="126"/>
      <c r="L49" s="126"/>
      <c r="M49" s="136"/>
      <c r="N49" s="136"/>
      <c r="O49" s="126"/>
      <c r="P49" s="136"/>
    </row>
    <row r="50" spans="5:16">
      <c r="E50" s="126"/>
      <c r="F50" s="126" t="s">
        <v>54</v>
      </c>
      <c r="G50" s="126">
        <v>6</v>
      </c>
      <c r="H50" s="136">
        <f>G50/G43</f>
        <v>0.54545454545454541</v>
      </c>
      <c r="I50" s="126"/>
      <c r="J50" s="126"/>
      <c r="K50" s="126"/>
      <c r="L50" s="126"/>
      <c r="M50" s="136"/>
      <c r="N50" s="136"/>
      <c r="O50" s="126"/>
      <c r="P50" s="136"/>
    </row>
    <row r="51" spans="5:16">
      <c r="E51" s="126"/>
      <c r="F51" s="126" t="s">
        <v>55</v>
      </c>
      <c r="G51" s="126">
        <v>2</v>
      </c>
      <c r="H51" s="136">
        <f>G51/G43</f>
        <v>0.18181818181818182</v>
      </c>
      <c r="I51" s="126"/>
      <c r="J51" s="126"/>
      <c r="K51" s="126"/>
      <c r="L51" s="126"/>
      <c r="M51" s="136"/>
      <c r="N51" s="136"/>
      <c r="O51" s="126"/>
      <c r="P51" s="136"/>
    </row>
    <row r="52" spans="5:16">
      <c r="E52" s="126"/>
      <c r="F52" s="126" t="s">
        <v>56</v>
      </c>
      <c r="G52" s="126">
        <v>1</v>
      </c>
      <c r="H52" s="136">
        <f>G52/G43</f>
        <v>9.0909090909090912E-2</v>
      </c>
      <c r="I52" s="126"/>
      <c r="J52" s="126"/>
      <c r="K52" s="126"/>
      <c r="L52" s="126"/>
      <c r="M52" s="136"/>
      <c r="N52" s="136"/>
      <c r="O52" s="126"/>
      <c r="P52" s="136"/>
    </row>
    <row r="53" spans="5:16">
      <c r="F53" s="126" t="s">
        <v>57</v>
      </c>
      <c r="G53" s="126">
        <v>1</v>
      </c>
      <c r="H53" s="136">
        <f>G53/G43</f>
        <v>9.0909090909090912E-2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9"/>
  <sheetViews>
    <sheetView workbookViewId="0">
      <selection activeCell="A14" sqref="A14:XFD20"/>
    </sheetView>
  </sheetViews>
  <sheetFormatPr baseColWidth="10" defaultColWidth="8.83203125" defaultRowHeight="16" x14ac:dyDescent="0"/>
  <cols>
    <col min="1" max="1" width="25.5" style="354" customWidth="1"/>
    <col min="2" max="2" width="28.5" style="3" customWidth="1"/>
    <col min="3" max="3" width="133.83203125" style="4" customWidth="1"/>
    <col min="4" max="16384" width="8.83203125" style="2"/>
  </cols>
  <sheetData>
    <row r="1" spans="1:3" ht="18">
      <c r="B1" s="357" t="s">
        <v>172</v>
      </c>
    </row>
    <row r="3" spans="1:3" s="13" customFormat="1">
      <c r="A3" s="356" t="s">
        <v>1</v>
      </c>
      <c r="B3" s="32" t="s">
        <v>316</v>
      </c>
      <c r="C3" s="355" t="s">
        <v>313</v>
      </c>
    </row>
    <row r="5" spans="1:3">
      <c r="A5" s="354" t="s">
        <v>23</v>
      </c>
      <c r="B5" s="3">
        <v>50288</v>
      </c>
      <c r="C5" s="4" t="s">
        <v>360</v>
      </c>
    </row>
    <row r="6" spans="1:3">
      <c r="A6" s="354" t="s">
        <v>76</v>
      </c>
      <c r="B6" s="3">
        <v>50257</v>
      </c>
      <c r="C6" s="4" t="s">
        <v>290</v>
      </c>
    </row>
    <row r="7" spans="1:3" ht="17" customHeight="1">
      <c r="A7" s="354" t="s">
        <v>19</v>
      </c>
      <c r="B7" s="3">
        <v>44392</v>
      </c>
      <c r="C7" s="4" t="s">
        <v>364</v>
      </c>
    </row>
    <row r="8" spans="1:3">
      <c r="A8" s="354" t="s">
        <v>67</v>
      </c>
      <c r="B8" s="3">
        <v>48006</v>
      </c>
      <c r="C8" s="4" t="s">
        <v>292</v>
      </c>
    </row>
    <row r="9" spans="1:3">
      <c r="A9" s="354" t="s">
        <v>13</v>
      </c>
      <c r="B9" s="3">
        <v>42146</v>
      </c>
      <c r="C9" s="4" t="s">
        <v>366</v>
      </c>
    </row>
    <row r="10" spans="1:3">
      <c r="A10" s="354" t="s">
        <v>13</v>
      </c>
      <c r="B10" s="3">
        <v>46881</v>
      </c>
      <c r="C10" s="4" t="s">
        <v>366</v>
      </c>
    </row>
    <row r="11" spans="1:3">
      <c r="A11" s="354" t="s">
        <v>16</v>
      </c>
      <c r="B11" s="3">
        <v>50065</v>
      </c>
      <c r="C11" s="4" t="s">
        <v>374</v>
      </c>
    </row>
    <row r="12" spans="1:3">
      <c r="A12" s="354" t="s">
        <v>134</v>
      </c>
      <c r="B12" s="3">
        <v>49989</v>
      </c>
      <c r="C12" s="4" t="s">
        <v>367</v>
      </c>
    </row>
    <row r="13" spans="1:3">
      <c r="A13" s="354" t="s">
        <v>13</v>
      </c>
      <c r="B13" s="3">
        <v>42056</v>
      </c>
      <c r="C13" s="4" t="s">
        <v>373</v>
      </c>
    </row>
    <row r="14" spans="1:3">
      <c r="A14" s="354" t="s">
        <v>63</v>
      </c>
      <c r="B14" s="3">
        <v>49579</v>
      </c>
      <c r="C14" s="4" t="s">
        <v>372</v>
      </c>
    </row>
    <row r="15" spans="1:3" ht="17" customHeight="1">
      <c r="A15" s="354" t="s">
        <v>80</v>
      </c>
      <c r="B15" s="3">
        <v>49493</v>
      </c>
      <c r="C15" s="4" t="s">
        <v>371</v>
      </c>
    </row>
    <row r="16" spans="1:3">
      <c r="A16" s="354" t="s">
        <v>355</v>
      </c>
      <c r="B16" s="3">
        <v>47701</v>
      </c>
      <c r="C16" s="4" t="s">
        <v>362</v>
      </c>
    </row>
    <row r="17" spans="1:3">
      <c r="A17" s="354" t="s">
        <v>22</v>
      </c>
      <c r="B17" s="3">
        <v>47794</v>
      </c>
      <c r="C17" s="4" t="s">
        <v>356</v>
      </c>
    </row>
    <row r="18" spans="1:3" ht="17" customHeight="1">
      <c r="A18" s="354" t="s">
        <v>370</v>
      </c>
      <c r="B18" s="3">
        <v>47921</v>
      </c>
      <c r="C18" s="4" t="s">
        <v>369</v>
      </c>
    </row>
    <row r="21" spans="1:3" ht="18">
      <c r="B21" s="357" t="s">
        <v>236</v>
      </c>
    </row>
    <row r="23" spans="1:3" s="13" customFormat="1">
      <c r="A23" s="356" t="s">
        <v>1</v>
      </c>
      <c r="B23" s="32" t="s">
        <v>316</v>
      </c>
      <c r="C23" s="355" t="s">
        <v>313</v>
      </c>
    </row>
    <row r="25" spans="1:3">
      <c r="A25" s="354" t="s">
        <v>13</v>
      </c>
      <c r="B25" s="3">
        <v>52131</v>
      </c>
      <c r="C25" s="4" t="s">
        <v>302</v>
      </c>
    </row>
    <row r="26" spans="1:3">
      <c r="A26" s="354" t="s">
        <v>77</v>
      </c>
      <c r="B26" s="3">
        <v>51899</v>
      </c>
      <c r="C26" s="4" t="s">
        <v>358</v>
      </c>
    </row>
    <row r="27" spans="1:3">
      <c r="A27" s="354" t="s">
        <v>13</v>
      </c>
      <c r="B27" s="3">
        <v>52036</v>
      </c>
      <c r="C27" s="4" t="s">
        <v>368</v>
      </c>
    </row>
    <row r="28" spans="1:3">
      <c r="A28" s="354" t="s">
        <v>134</v>
      </c>
      <c r="B28" s="3">
        <v>51577</v>
      </c>
      <c r="C28" s="4" t="s">
        <v>367</v>
      </c>
    </row>
    <row r="29" spans="1:3">
      <c r="A29" s="354" t="s">
        <v>13</v>
      </c>
      <c r="B29" s="3">
        <v>46881</v>
      </c>
      <c r="C29" s="4" t="s">
        <v>366</v>
      </c>
    </row>
    <row r="30" spans="1:3">
      <c r="A30" s="354" t="s">
        <v>16</v>
      </c>
      <c r="B30" s="3">
        <v>45309</v>
      </c>
      <c r="C30" s="4" t="s">
        <v>365</v>
      </c>
    </row>
    <row r="31" spans="1:3">
      <c r="A31" s="354" t="s">
        <v>76</v>
      </c>
      <c r="B31" s="3">
        <v>50257</v>
      </c>
      <c r="C31" s="4" t="s">
        <v>290</v>
      </c>
    </row>
    <row r="32" spans="1:3">
      <c r="A32" s="354" t="s">
        <v>67</v>
      </c>
      <c r="B32" s="3">
        <v>48006</v>
      </c>
      <c r="C32" s="4" t="s">
        <v>292</v>
      </c>
    </row>
    <row r="33" spans="1:3">
      <c r="A33" s="354" t="s">
        <v>19</v>
      </c>
      <c r="B33" s="3">
        <v>44392</v>
      </c>
      <c r="C33" s="4" t="s">
        <v>364</v>
      </c>
    </row>
    <row r="34" spans="1:3">
      <c r="A34" s="354" t="s">
        <v>179</v>
      </c>
      <c r="B34" s="3">
        <v>42783</v>
      </c>
      <c r="C34" s="4" t="s">
        <v>363</v>
      </c>
    </row>
    <row r="35" spans="1:3">
      <c r="A35" s="354" t="s">
        <v>23</v>
      </c>
      <c r="B35" s="3">
        <v>50288</v>
      </c>
      <c r="C35" s="4" t="s">
        <v>360</v>
      </c>
    </row>
    <row r="36" spans="1:3">
      <c r="A36" s="354" t="s">
        <v>136</v>
      </c>
      <c r="B36" s="3">
        <v>51668</v>
      </c>
      <c r="C36" s="4" t="s">
        <v>296</v>
      </c>
    </row>
    <row r="37" spans="1:3">
      <c r="A37" s="354" t="s">
        <v>355</v>
      </c>
      <c r="B37" s="3">
        <v>47701</v>
      </c>
      <c r="C37" s="4" t="s">
        <v>362</v>
      </c>
    </row>
    <row r="38" spans="1:3" s="358" customFormat="1" ht="18">
      <c r="A38" s="364" t="s">
        <v>22</v>
      </c>
      <c r="B38" s="363">
        <v>47794</v>
      </c>
      <c r="C38" s="359" t="s">
        <v>356</v>
      </c>
    </row>
    <row r="41" spans="1:3" ht="18">
      <c r="B41" s="357" t="s">
        <v>251</v>
      </c>
    </row>
    <row r="43" spans="1:3" s="13" customFormat="1">
      <c r="A43" s="356" t="s">
        <v>1</v>
      </c>
      <c r="B43" s="32" t="s">
        <v>316</v>
      </c>
      <c r="C43" s="355" t="s">
        <v>313</v>
      </c>
    </row>
    <row r="44" spans="1:3" s="13" customFormat="1">
      <c r="A44" s="356"/>
      <c r="B44" s="32"/>
      <c r="C44" s="355"/>
    </row>
    <row r="45" spans="1:3">
      <c r="A45" s="354" t="s">
        <v>76</v>
      </c>
      <c r="B45" s="3">
        <v>50257</v>
      </c>
      <c r="C45" s="4" t="s">
        <v>290</v>
      </c>
    </row>
    <row r="46" spans="1:3">
      <c r="A46" s="354" t="s">
        <v>361</v>
      </c>
      <c r="B46" s="3">
        <v>53307</v>
      </c>
      <c r="C46" s="4" t="s">
        <v>349</v>
      </c>
    </row>
    <row r="47" spans="1:3">
      <c r="A47" s="354" t="s">
        <v>67</v>
      </c>
      <c r="B47" s="3">
        <v>48006</v>
      </c>
      <c r="C47" s="4" t="s">
        <v>292</v>
      </c>
    </row>
    <row r="48" spans="1:3">
      <c r="A48" s="354" t="s">
        <v>23</v>
      </c>
      <c r="B48" s="3">
        <v>50288</v>
      </c>
      <c r="C48" s="4" t="s">
        <v>360</v>
      </c>
    </row>
    <row r="49" spans="1:3">
      <c r="A49" s="354" t="s">
        <v>136</v>
      </c>
      <c r="B49" s="3">
        <v>53304</v>
      </c>
      <c r="C49" s="4" t="s">
        <v>296</v>
      </c>
    </row>
    <row r="50" spans="1:3">
      <c r="A50" s="354" t="s">
        <v>60</v>
      </c>
      <c r="B50" s="3">
        <v>46985</v>
      </c>
      <c r="C50" s="4" t="s">
        <v>359</v>
      </c>
    </row>
    <row r="51" spans="1:3">
      <c r="A51" s="354" t="s">
        <v>77</v>
      </c>
      <c r="B51" s="3">
        <v>51899</v>
      </c>
      <c r="C51" s="4" t="s">
        <v>358</v>
      </c>
    </row>
    <row r="52" spans="1:3">
      <c r="A52" s="354" t="s">
        <v>77</v>
      </c>
      <c r="B52" s="3">
        <v>54422</v>
      </c>
      <c r="C52" s="4" t="s">
        <v>357</v>
      </c>
    </row>
    <row r="53" spans="1:3">
      <c r="A53" s="354" t="s">
        <v>22</v>
      </c>
      <c r="B53" s="3">
        <v>47794</v>
      </c>
      <c r="C53" s="4" t="s">
        <v>356</v>
      </c>
    </row>
    <row r="54" spans="1:3">
      <c r="A54" s="354" t="s">
        <v>150</v>
      </c>
      <c r="B54" s="3">
        <v>53823</v>
      </c>
      <c r="C54" s="4" t="s">
        <v>286</v>
      </c>
    </row>
    <row r="55" spans="1:3">
      <c r="A55" s="354" t="s">
        <v>355</v>
      </c>
      <c r="B55" s="3">
        <v>52991</v>
      </c>
      <c r="C55" s="4" t="s">
        <v>354</v>
      </c>
    </row>
    <row r="56" spans="1:3" s="358" customFormat="1">
      <c r="A56" s="361" t="s">
        <v>60</v>
      </c>
      <c r="B56" s="360">
        <v>52848</v>
      </c>
      <c r="C56" s="359" t="s">
        <v>288</v>
      </c>
    </row>
    <row r="57" spans="1:3" s="358" customFormat="1">
      <c r="A57" s="361" t="s">
        <v>353</v>
      </c>
      <c r="B57" s="360">
        <v>53215</v>
      </c>
      <c r="C57" s="359" t="s">
        <v>352</v>
      </c>
    </row>
    <row r="60" spans="1:3" ht="18">
      <c r="B60" s="357" t="s">
        <v>252</v>
      </c>
    </row>
    <row r="62" spans="1:3" s="13" customFormat="1">
      <c r="A62" s="356" t="s">
        <v>1</v>
      </c>
      <c r="B62" s="32" t="s">
        <v>316</v>
      </c>
      <c r="C62" s="355" t="s">
        <v>313</v>
      </c>
    </row>
    <row r="64" spans="1:3">
      <c r="A64" s="362" t="s">
        <v>310</v>
      </c>
      <c r="B64" s="282">
        <v>55451</v>
      </c>
      <c r="C64" s="4" t="s">
        <v>308</v>
      </c>
    </row>
    <row r="65" spans="1:3">
      <c r="A65" s="362" t="s">
        <v>22</v>
      </c>
      <c r="B65" s="282">
        <v>55358</v>
      </c>
      <c r="C65" s="4" t="s">
        <v>306</v>
      </c>
    </row>
    <row r="66" spans="1:3">
      <c r="A66" s="362" t="s">
        <v>77</v>
      </c>
      <c r="B66" s="282">
        <v>55626</v>
      </c>
      <c r="C66" s="4" t="s">
        <v>304</v>
      </c>
    </row>
    <row r="67" spans="1:3">
      <c r="A67" s="362" t="s">
        <v>13</v>
      </c>
      <c r="B67" s="282">
        <v>52131</v>
      </c>
      <c r="C67" s="281" t="s">
        <v>302</v>
      </c>
    </row>
    <row r="68" spans="1:3">
      <c r="A68" s="362" t="s">
        <v>300</v>
      </c>
      <c r="B68" s="282">
        <v>55813</v>
      </c>
      <c r="C68" s="4" t="s">
        <v>298</v>
      </c>
    </row>
    <row r="69" spans="1:3">
      <c r="A69" s="362" t="s">
        <v>136</v>
      </c>
      <c r="B69" s="282">
        <v>53304</v>
      </c>
      <c r="C69" s="281" t="s">
        <v>296</v>
      </c>
    </row>
    <row r="70" spans="1:3">
      <c r="A70" s="362" t="s">
        <v>23</v>
      </c>
      <c r="B70" s="282">
        <v>55852</v>
      </c>
      <c r="C70" s="281" t="s">
        <v>294</v>
      </c>
    </row>
    <row r="71" spans="1:3">
      <c r="A71" s="362" t="s">
        <v>67</v>
      </c>
      <c r="B71" s="282">
        <v>48006</v>
      </c>
      <c r="C71" s="281" t="s">
        <v>292</v>
      </c>
    </row>
    <row r="72" spans="1:3">
      <c r="A72" s="362" t="s">
        <v>76</v>
      </c>
      <c r="B72" s="282">
        <v>50257</v>
      </c>
      <c r="C72" s="281" t="s">
        <v>290</v>
      </c>
    </row>
    <row r="73" spans="1:3">
      <c r="A73" s="362" t="s">
        <v>60</v>
      </c>
      <c r="B73" s="282">
        <v>52848</v>
      </c>
      <c r="C73" s="281" t="s">
        <v>288</v>
      </c>
    </row>
    <row r="74" spans="1:3">
      <c r="A74" s="362" t="s">
        <v>150</v>
      </c>
      <c r="B74" s="282">
        <v>55176</v>
      </c>
      <c r="C74" s="281" t="s">
        <v>286</v>
      </c>
    </row>
    <row r="75" spans="1:3">
      <c r="A75" s="362" t="s">
        <v>78</v>
      </c>
      <c r="B75" s="282">
        <v>54922</v>
      </c>
      <c r="C75" s="281" t="s">
        <v>282</v>
      </c>
    </row>
    <row r="76" spans="1:3">
      <c r="A76" s="362" t="s">
        <v>78</v>
      </c>
      <c r="B76" s="282">
        <v>54930</v>
      </c>
      <c r="C76" s="281" t="s">
        <v>280</v>
      </c>
    </row>
    <row r="77" spans="1:3" s="358" customFormat="1">
      <c r="A77" s="361" t="s">
        <v>22</v>
      </c>
      <c r="B77" s="360">
        <v>47794</v>
      </c>
      <c r="C77" s="359" t="s">
        <v>275</v>
      </c>
    </row>
    <row r="78" spans="1:3" s="358" customFormat="1">
      <c r="A78" s="361" t="s">
        <v>274</v>
      </c>
      <c r="B78" s="360">
        <v>55875</v>
      </c>
      <c r="C78" s="359" t="s">
        <v>273</v>
      </c>
    </row>
    <row r="81" spans="1:3" ht="18">
      <c r="B81" s="357" t="s">
        <v>256</v>
      </c>
    </row>
    <row r="83" spans="1:3" s="13" customFormat="1">
      <c r="A83" s="356" t="s">
        <v>1</v>
      </c>
      <c r="B83" s="32" t="s">
        <v>316</v>
      </c>
      <c r="C83" s="355" t="s">
        <v>313</v>
      </c>
    </row>
    <row r="85" spans="1:3">
      <c r="A85" s="354" t="s">
        <v>351</v>
      </c>
      <c r="B85" s="3">
        <v>54922</v>
      </c>
      <c r="C85" s="281" t="s">
        <v>282</v>
      </c>
    </row>
    <row r="86" spans="1:3">
      <c r="A86" s="354" t="s">
        <v>350</v>
      </c>
      <c r="B86" s="3">
        <v>53307</v>
      </c>
      <c r="C86" s="4" t="s">
        <v>349</v>
      </c>
    </row>
    <row r="87" spans="1:3">
      <c r="A87" s="354" t="s">
        <v>348</v>
      </c>
      <c r="B87" s="3">
        <v>55176</v>
      </c>
      <c r="C87" s="281" t="s">
        <v>286</v>
      </c>
    </row>
    <row r="88" spans="1:3">
      <c r="A88" s="354" t="s">
        <v>347</v>
      </c>
      <c r="B88" s="3">
        <v>56856</v>
      </c>
      <c r="C88" s="4" t="s">
        <v>346</v>
      </c>
    </row>
    <row r="89" spans="1:3">
      <c r="A89" s="354" t="s">
        <v>345</v>
      </c>
      <c r="B89" s="3">
        <v>57025</v>
      </c>
      <c r="C89" s="4" t="s">
        <v>344</v>
      </c>
    </row>
    <row r="90" spans="1:3">
      <c r="A90" s="354" t="s">
        <v>343</v>
      </c>
      <c r="B90" s="3">
        <v>55358</v>
      </c>
      <c r="C90" s="4" t="s">
        <v>306</v>
      </c>
    </row>
    <row r="91" spans="1:3">
      <c r="A91" s="354" t="s">
        <v>342</v>
      </c>
      <c r="B91" s="3">
        <v>56753</v>
      </c>
      <c r="C91" s="4" t="s">
        <v>341</v>
      </c>
    </row>
    <row r="92" spans="1:3">
      <c r="A92" s="354" t="s">
        <v>340</v>
      </c>
      <c r="B92" s="3">
        <v>57395</v>
      </c>
      <c r="C92" s="4" t="s">
        <v>339</v>
      </c>
    </row>
    <row r="93" spans="1:3">
      <c r="A93" s="5" t="s">
        <v>338</v>
      </c>
      <c r="B93" s="7">
        <v>57465</v>
      </c>
      <c r="C93" s="4" t="s">
        <v>337</v>
      </c>
    </row>
    <row r="94" spans="1:3">
      <c r="A94" s="5" t="s">
        <v>336</v>
      </c>
      <c r="B94" s="7">
        <v>55626</v>
      </c>
      <c r="C94" s="4" t="s">
        <v>304</v>
      </c>
    </row>
    <row r="95" spans="1:3">
      <c r="A95" s="5" t="s">
        <v>334</v>
      </c>
      <c r="B95" s="7">
        <v>55852</v>
      </c>
      <c r="C95" s="281" t="s">
        <v>294</v>
      </c>
    </row>
    <row r="96" spans="1:3">
      <c r="A96" s="5" t="s">
        <v>335</v>
      </c>
      <c r="B96" s="7">
        <v>55451</v>
      </c>
      <c r="C96" s="4" t="s">
        <v>308</v>
      </c>
    </row>
    <row r="97" spans="1:3">
      <c r="A97" s="5" t="s">
        <v>332</v>
      </c>
      <c r="B97" s="7">
        <v>52131</v>
      </c>
      <c r="C97" s="281" t="s">
        <v>302</v>
      </c>
    </row>
    <row r="98" spans="1:3">
      <c r="A98" s="5" t="s">
        <v>334</v>
      </c>
      <c r="B98" s="7">
        <v>57671</v>
      </c>
      <c r="C98" s="281" t="s">
        <v>333</v>
      </c>
    </row>
    <row r="99" spans="1:3">
      <c r="A99" s="5" t="s">
        <v>332</v>
      </c>
      <c r="B99" s="7">
        <v>57678</v>
      </c>
      <c r="C99" s="281" t="s">
        <v>331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D26" sqref="D26"/>
    </sheetView>
  </sheetViews>
  <sheetFormatPr baseColWidth="10" defaultColWidth="8.6640625" defaultRowHeight="16" x14ac:dyDescent="0"/>
  <cols>
    <col min="1" max="1" width="8.6640625" style="4"/>
    <col min="2" max="2" width="13.83203125" style="3" customWidth="1"/>
    <col min="3" max="3" width="15.33203125" style="3" customWidth="1"/>
    <col min="4" max="4" width="17.33203125" style="3" customWidth="1"/>
    <col min="5" max="5" width="12.83203125" style="3" customWidth="1"/>
    <col min="6" max="6" width="13" style="3" customWidth="1"/>
    <col min="7" max="7" width="13.83203125" style="3" customWidth="1"/>
    <col min="8" max="8" width="8.6640625" style="11"/>
    <col min="9" max="16384" width="8.6640625" style="2"/>
  </cols>
  <sheetData>
    <row r="1" spans="1:16">
      <c r="C1" s="2"/>
      <c r="D1" s="32" t="s">
        <v>115</v>
      </c>
    </row>
    <row r="2" spans="1:16" ht="17" thickBot="1"/>
    <row r="3" spans="1:16" s="53" customFormat="1" ht="17" thickBot="1">
      <c r="A3" s="49" t="s">
        <v>112</v>
      </c>
      <c r="B3" s="50" t="s">
        <v>10</v>
      </c>
      <c r="C3" s="51" t="s">
        <v>11</v>
      </c>
      <c r="D3" s="51" t="s">
        <v>24</v>
      </c>
      <c r="E3" s="51" t="s">
        <v>153</v>
      </c>
      <c r="F3" s="51" t="s">
        <v>12</v>
      </c>
      <c r="G3" s="52" t="s">
        <v>113</v>
      </c>
      <c r="L3" s="1"/>
      <c r="M3" s="63"/>
      <c r="N3" s="63"/>
      <c r="O3" s="63"/>
      <c r="P3" s="63"/>
    </row>
    <row r="4" spans="1:16">
      <c r="A4" s="4" t="s">
        <v>119</v>
      </c>
      <c r="B4" s="3">
        <v>9</v>
      </c>
      <c r="C4" s="3">
        <v>1</v>
      </c>
      <c r="D4" s="3">
        <v>2</v>
      </c>
      <c r="E4" s="3">
        <v>1</v>
      </c>
      <c r="F4" s="3">
        <v>3</v>
      </c>
      <c r="G4" s="3">
        <f>SUM(B4:F4)</f>
        <v>16</v>
      </c>
    </row>
    <row r="5" spans="1:16">
      <c r="A5" s="4" t="s">
        <v>120</v>
      </c>
      <c r="B5" s="3">
        <v>11</v>
      </c>
      <c r="C5" s="3">
        <v>0</v>
      </c>
      <c r="D5" s="3">
        <v>3</v>
      </c>
      <c r="E5" s="3">
        <v>1</v>
      </c>
      <c r="F5" s="3">
        <v>1</v>
      </c>
      <c r="G5" s="3">
        <f>SUM(B5:F5)</f>
        <v>16</v>
      </c>
    </row>
    <row r="6" spans="1:16">
      <c r="A6" s="4" t="s">
        <v>121</v>
      </c>
      <c r="B6" s="3">
        <v>9</v>
      </c>
      <c r="C6" s="3">
        <v>0</v>
      </c>
      <c r="D6" s="3">
        <v>3</v>
      </c>
      <c r="E6" s="3">
        <v>0</v>
      </c>
      <c r="F6" s="3">
        <v>3</v>
      </c>
      <c r="G6" s="3">
        <f>SUM(B6:F6)</f>
        <v>15</v>
      </c>
    </row>
    <row r="7" spans="1:16" ht="17" thickBot="1">
      <c r="A7" s="4" t="s">
        <v>113</v>
      </c>
      <c r="B7" s="3">
        <f t="shared" ref="B7:G7" si="0">SUM(B4:B6)</f>
        <v>29</v>
      </c>
      <c r="C7" s="3">
        <f t="shared" si="0"/>
        <v>1</v>
      </c>
      <c r="D7" s="3">
        <f t="shared" si="0"/>
        <v>8</v>
      </c>
      <c r="E7" s="3">
        <f t="shared" si="0"/>
        <v>2</v>
      </c>
      <c r="F7" s="3">
        <f t="shared" si="0"/>
        <v>7</v>
      </c>
      <c r="G7" s="3">
        <f t="shared" si="0"/>
        <v>47</v>
      </c>
    </row>
    <row r="8" spans="1:16" ht="17" thickBot="1">
      <c r="A8" s="47" t="s">
        <v>114</v>
      </c>
      <c r="B8" s="48">
        <f>B7/$G$7</f>
        <v>0.61702127659574468</v>
      </c>
      <c r="C8" s="48">
        <f>C7/$G$7</f>
        <v>2.1276595744680851E-2</v>
      </c>
      <c r="D8" s="48">
        <f>D7/$G$7</f>
        <v>0.1702127659574468</v>
      </c>
      <c r="E8" s="48">
        <f t="shared" ref="E8" si="1">E7/$G$7</f>
        <v>4.2553191489361701E-2</v>
      </c>
      <c r="F8" s="48">
        <f>F7/$G$7</f>
        <v>0.14893617021276595</v>
      </c>
      <c r="G8" s="48">
        <f>G7/$G$7</f>
        <v>1</v>
      </c>
    </row>
    <row r="11" spans="1:16">
      <c r="C11" s="2"/>
      <c r="D11" s="32" t="s">
        <v>116</v>
      </c>
    </row>
    <row r="12" spans="1:16" ht="17" thickBot="1"/>
    <row r="13" spans="1:16" s="13" customFormat="1" ht="17" thickBot="1">
      <c r="A13" s="49" t="s">
        <v>112</v>
      </c>
      <c r="B13" s="50" t="s">
        <v>10</v>
      </c>
      <c r="C13" s="51" t="s">
        <v>11</v>
      </c>
      <c r="D13" s="51" t="s">
        <v>24</v>
      </c>
      <c r="E13" s="51" t="s">
        <v>153</v>
      </c>
      <c r="F13" s="51" t="s">
        <v>12</v>
      </c>
      <c r="G13" s="52" t="s">
        <v>113</v>
      </c>
      <c r="H13" s="53"/>
    </row>
    <row r="14" spans="1:16">
      <c r="A14" s="4" t="s">
        <v>119</v>
      </c>
      <c r="B14" s="3">
        <v>8</v>
      </c>
      <c r="C14" s="3">
        <v>0</v>
      </c>
      <c r="D14" s="3">
        <v>1</v>
      </c>
      <c r="E14" s="3">
        <v>1</v>
      </c>
      <c r="F14" s="3">
        <v>3</v>
      </c>
      <c r="G14" s="3">
        <f>SUM(B14:F14)</f>
        <v>13</v>
      </c>
    </row>
    <row r="15" spans="1:16">
      <c r="A15" s="4" t="s">
        <v>120</v>
      </c>
      <c r="B15" s="3">
        <v>10</v>
      </c>
      <c r="C15" s="3">
        <v>0</v>
      </c>
      <c r="D15" s="3">
        <v>2</v>
      </c>
      <c r="E15" s="3">
        <v>1</v>
      </c>
      <c r="F15" s="3">
        <v>1</v>
      </c>
      <c r="G15" s="3">
        <f>SUM(B15:F15)</f>
        <v>14</v>
      </c>
    </row>
    <row r="16" spans="1:16">
      <c r="A16" s="4" t="s">
        <v>121</v>
      </c>
      <c r="B16" s="3">
        <v>8</v>
      </c>
      <c r="C16" s="3">
        <v>0</v>
      </c>
      <c r="D16" s="3">
        <v>3</v>
      </c>
      <c r="E16" s="3">
        <v>0</v>
      </c>
      <c r="F16" s="3">
        <v>2</v>
      </c>
      <c r="G16" s="3">
        <f>SUM(B16:F16)</f>
        <v>13</v>
      </c>
    </row>
    <row r="17" spans="1:7" ht="17" thickBot="1">
      <c r="A17" s="4" t="s">
        <v>113</v>
      </c>
      <c r="B17" s="3">
        <f t="shared" ref="B17:G17" si="2">SUM(B14:B16)</f>
        <v>26</v>
      </c>
      <c r="C17" s="3">
        <f t="shared" si="2"/>
        <v>0</v>
      </c>
      <c r="D17" s="3">
        <f t="shared" si="2"/>
        <v>6</v>
      </c>
      <c r="E17" s="3">
        <f t="shared" si="2"/>
        <v>2</v>
      </c>
      <c r="F17" s="3">
        <f t="shared" si="2"/>
        <v>6</v>
      </c>
      <c r="G17" s="3">
        <f t="shared" si="2"/>
        <v>40</v>
      </c>
    </row>
    <row r="18" spans="1:7" ht="17" thickBot="1">
      <c r="A18" s="47" t="s">
        <v>114</v>
      </c>
      <c r="B18" s="48">
        <f>B17/$G$17</f>
        <v>0.65</v>
      </c>
      <c r="C18" s="48">
        <f>C17/$G$17</f>
        <v>0</v>
      </c>
      <c r="D18" s="48">
        <f>D17/$G$17</f>
        <v>0.15</v>
      </c>
      <c r="E18" s="48">
        <f t="shared" ref="E18" si="3">E17/$G$17</f>
        <v>0.05</v>
      </c>
      <c r="F18" s="48">
        <f>F17/$G$17</f>
        <v>0.15</v>
      </c>
      <c r="G18" s="48">
        <f>G17/$G$17</f>
        <v>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D26" sqref="D26"/>
    </sheetView>
  </sheetViews>
  <sheetFormatPr baseColWidth="10" defaultColWidth="8.6640625" defaultRowHeight="16" x14ac:dyDescent="0"/>
  <cols>
    <col min="1" max="1" width="24.83203125" style="2" customWidth="1"/>
    <col min="2" max="4" width="8.6640625" style="2"/>
    <col min="5" max="5" width="25" style="13" customWidth="1"/>
    <col min="6" max="6" width="8.6640625" style="2"/>
    <col min="7" max="7" width="38.5" style="2" customWidth="1"/>
    <col min="8" max="8" width="20.5" style="3" customWidth="1"/>
    <col min="9" max="9" width="18.6640625" style="3" customWidth="1"/>
    <col min="10" max="10" width="14.1640625" style="3" customWidth="1"/>
    <col min="11" max="11" width="28" style="32" customWidth="1"/>
    <col min="12" max="12" width="9.6640625" style="33" bestFit="1" customWidth="1"/>
    <col min="13" max="16384" width="8.6640625" style="2"/>
  </cols>
  <sheetData>
    <row r="1" spans="1:12" ht="17" thickBot="1"/>
    <row r="2" spans="1:12">
      <c r="A2" s="6" t="s">
        <v>29</v>
      </c>
      <c r="B2" s="34" t="s">
        <v>119</v>
      </c>
      <c r="C2" s="35" t="s">
        <v>120</v>
      </c>
      <c r="D2" s="36" t="s">
        <v>121</v>
      </c>
      <c r="E2" s="37" t="s">
        <v>111</v>
      </c>
      <c r="G2" s="8" t="s">
        <v>30</v>
      </c>
      <c r="H2" s="38" t="s">
        <v>172</v>
      </c>
      <c r="I2" s="35" t="s">
        <v>120</v>
      </c>
      <c r="J2" s="36" t="s">
        <v>121</v>
      </c>
      <c r="K2" s="56" t="s">
        <v>111</v>
      </c>
    </row>
    <row r="3" spans="1:12">
      <c r="A3" s="6"/>
      <c r="B3" s="39"/>
      <c r="C3" s="12"/>
      <c r="D3" s="40"/>
      <c r="E3" s="41"/>
      <c r="H3" s="42"/>
      <c r="I3" s="43"/>
      <c r="J3" s="58"/>
      <c r="K3" s="54"/>
    </row>
    <row r="4" spans="1:12">
      <c r="A4" s="9" t="s">
        <v>107</v>
      </c>
      <c r="B4" s="44">
        <v>195</v>
      </c>
      <c r="C4" s="12">
        <v>215</v>
      </c>
      <c r="D4" s="40">
        <v>215</v>
      </c>
      <c r="E4" s="41">
        <f>B4+C4+D4</f>
        <v>625</v>
      </c>
      <c r="G4" s="10" t="s">
        <v>32</v>
      </c>
      <c r="H4" s="27">
        <v>99</v>
      </c>
      <c r="I4" s="24">
        <v>108</v>
      </c>
      <c r="J4" s="59">
        <v>88</v>
      </c>
      <c r="K4" s="54">
        <f>H4+I4+J4</f>
        <v>295</v>
      </c>
    </row>
    <row r="5" spans="1:12">
      <c r="A5" s="9" t="s">
        <v>33</v>
      </c>
      <c r="B5" s="44">
        <v>105</v>
      </c>
      <c r="C5" s="12">
        <v>117</v>
      </c>
      <c r="D5" s="40">
        <v>100</v>
      </c>
      <c r="E5" s="41">
        <f t="shared" ref="E5:E6" si="0">B5+C5+D5</f>
        <v>322</v>
      </c>
      <c r="G5" s="10" t="s">
        <v>34</v>
      </c>
      <c r="H5" s="27">
        <v>33</v>
      </c>
      <c r="I5" s="24">
        <v>36</v>
      </c>
      <c r="J5" s="59">
        <v>31</v>
      </c>
      <c r="K5" s="54">
        <f t="shared" ref="K5:K28" si="1">H5+I5+J5</f>
        <v>100</v>
      </c>
      <c r="L5" s="33">
        <f>K5/K$13</f>
        <v>0.33898305084745761</v>
      </c>
    </row>
    <row r="6" spans="1:12">
      <c r="A6" s="9" t="s">
        <v>35</v>
      </c>
      <c r="B6" s="44">
        <v>90</v>
      </c>
      <c r="C6" s="12">
        <v>100</v>
      </c>
      <c r="D6" s="40">
        <v>107</v>
      </c>
      <c r="E6" s="41">
        <f t="shared" si="0"/>
        <v>297</v>
      </c>
      <c r="G6" s="10" t="s">
        <v>36</v>
      </c>
      <c r="H6" s="28">
        <v>66</v>
      </c>
      <c r="I6" s="25">
        <v>72</v>
      </c>
      <c r="J6" s="60">
        <v>57</v>
      </c>
      <c r="K6" s="54">
        <f t="shared" si="1"/>
        <v>195</v>
      </c>
    </row>
    <row r="7" spans="1:12" ht="17" thickBot="1">
      <c r="A7" s="9" t="s">
        <v>37</v>
      </c>
      <c r="B7" s="45">
        <f>100*ROUND(B5/B4,2)</f>
        <v>54</v>
      </c>
      <c r="C7" s="45">
        <f t="shared" ref="C7:D7" si="2">100*ROUND(C5/C4,2)</f>
        <v>54</v>
      </c>
      <c r="D7" s="45">
        <f t="shared" si="2"/>
        <v>47</v>
      </c>
      <c r="E7" s="46">
        <f>ROUND(AVERAGE(B7:D7), 2)</f>
        <v>51.67</v>
      </c>
      <c r="G7" s="10" t="s">
        <v>38</v>
      </c>
      <c r="H7" s="27">
        <v>0</v>
      </c>
      <c r="I7" s="24">
        <v>0</v>
      </c>
      <c r="J7" s="59">
        <v>3</v>
      </c>
      <c r="K7" s="54">
        <f t="shared" si="1"/>
        <v>3</v>
      </c>
      <c r="L7" s="33">
        <f t="shared" ref="L7:L9" si="3">K7/K$13</f>
        <v>1.0169491525423728E-2</v>
      </c>
    </row>
    <row r="8" spans="1:12">
      <c r="G8" s="10" t="s">
        <v>70</v>
      </c>
      <c r="H8" s="27">
        <v>6</v>
      </c>
      <c r="I8" s="24">
        <v>9</v>
      </c>
      <c r="J8" s="59">
        <v>9</v>
      </c>
      <c r="K8" s="54">
        <f t="shared" si="1"/>
        <v>24</v>
      </c>
      <c r="L8" s="33">
        <f t="shared" si="3"/>
        <v>8.1355932203389825E-2</v>
      </c>
    </row>
    <row r="9" spans="1:12">
      <c r="G9" s="10" t="s">
        <v>40</v>
      </c>
      <c r="H9" s="28">
        <v>66</v>
      </c>
      <c r="I9" s="25">
        <v>72</v>
      </c>
      <c r="J9" s="60">
        <v>57</v>
      </c>
      <c r="K9" s="54">
        <f t="shared" si="1"/>
        <v>195</v>
      </c>
      <c r="L9" s="33">
        <f t="shared" si="3"/>
        <v>0.66101694915254239</v>
      </c>
    </row>
    <row r="10" spans="1:12">
      <c r="G10" s="7"/>
      <c r="H10" s="27"/>
      <c r="I10" s="24"/>
      <c r="J10" s="59"/>
      <c r="K10" s="54"/>
    </row>
    <row r="11" spans="1:12">
      <c r="B11" s="3"/>
      <c r="C11" s="3"/>
      <c r="D11" s="3"/>
      <c r="G11" s="5" t="s">
        <v>41</v>
      </c>
      <c r="H11" s="27">
        <v>132</v>
      </c>
      <c r="I11" s="24">
        <v>114</v>
      </c>
      <c r="J11" s="59">
        <v>126</v>
      </c>
      <c r="K11" s="54">
        <f t="shared" si="1"/>
        <v>372</v>
      </c>
    </row>
    <row r="12" spans="1:12">
      <c r="B12" s="3"/>
      <c r="C12" s="3"/>
      <c r="D12" s="3"/>
      <c r="G12" s="5" t="s">
        <v>42</v>
      </c>
      <c r="H12" s="27">
        <v>99</v>
      </c>
      <c r="I12" s="24">
        <v>96</v>
      </c>
      <c r="J12" s="59">
        <v>89</v>
      </c>
      <c r="K12" s="54">
        <f t="shared" si="1"/>
        <v>284</v>
      </c>
    </row>
    <row r="13" spans="1:12">
      <c r="B13" s="3"/>
      <c r="C13" s="3"/>
      <c r="D13" s="3"/>
      <c r="G13" s="5" t="s">
        <v>43</v>
      </c>
      <c r="H13" s="27">
        <v>99</v>
      </c>
      <c r="I13" s="24">
        <v>108</v>
      </c>
      <c r="J13" s="59">
        <v>88</v>
      </c>
      <c r="K13" s="54">
        <f t="shared" si="1"/>
        <v>295</v>
      </c>
    </row>
    <row r="14" spans="1:12">
      <c r="B14" s="3"/>
      <c r="C14" s="3"/>
      <c r="D14" s="3"/>
      <c r="G14" s="5" t="s">
        <v>44</v>
      </c>
      <c r="H14" s="29">
        <f>H11/H13</f>
        <v>1.3333333333333333</v>
      </c>
      <c r="I14" s="26">
        <f>I11/I13</f>
        <v>1.0555555555555556</v>
      </c>
      <c r="J14" s="61">
        <f>J11/J13</f>
        <v>1.4318181818181819</v>
      </c>
      <c r="K14" s="57">
        <f>AVERAGE(H14:J14)</f>
        <v>1.2735690235690236</v>
      </c>
    </row>
    <row r="15" spans="1:12">
      <c r="B15" s="3"/>
      <c r="C15" s="3"/>
      <c r="D15" s="3"/>
      <c r="G15" s="5" t="s">
        <v>45</v>
      </c>
      <c r="H15" s="29">
        <f>H12/H13</f>
        <v>1</v>
      </c>
      <c r="I15" s="26">
        <f>I12/I13</f>
        <v>0.88888888888888884</v>
      </c>
      <c r="J15" s="61">
        <f>J12/J13</f>
        <v>1.0113636363636365</v>
      </c>
      <c r="K15" s="57">
        <f>AVERAGE(H15:J15)</f>
        <v>0.96675084175084169</v>
      </c>
    </row>
    <row r="16" spans="1:12">
      <c r="B16" s="3"/>
      <c r="C16" s="3"/>
      <c r="D16" s="3"/>
      <c r="G16" s="7"/>
      <c r="H16" s="27"/>
      <c r="I16" s="24"/>
      <c r="J16" s="59"/>
      <c r="K16" s="54"/>
    </row>
    <row r="17" spans="7:12">
      <c r="G17" s="5" t="s">
        <v>46</v>
      </c>
      <c r="H17" s="27">
        <v>14</v>
      </c>
      <c r="I17" s="24">
        <v>14</v>
      </c>
      <c r="J17" s="59">
        <v>13</v>
      </c>
      <c r="K17" s="54">
        <f t="shared" si="1"/>
        <v>41</v>
      </c>
    </row>
    <row r="18" spans="7:12">
      <c r="G18" s="5" t="s">
        <v>47</v>
      </c>
      <c r="H18" s="27">
        <v>12</v>
      </c>
      <c r="I18" s="24">
        <v>13</v>
      </c>
      <c r="J18" s="59">
        <v>11</v>
      </c>
      <c r="K18" s="54">
        <f t="shared" si="1"/>
        <v>36</v>
      </c>
      <c r="L18" s="33">
        <f>K18/K$17</f>
        <v>0.87804878048780488</v>
      </c>
    </row>
    <row r="19" spans="7:12">
      <c r="G19" s="5" t="s">
        <v>48</v>
      </c>
      <c r="H19" s="27">
        <v>3</v>
      </c>
      <c r="I19" s="24">
        <v>4</v>
      </c>
      <c r="J19" s="59">
        <v>4</v>
      </c>
      <c r="K19" s="54">
        <f t="shared" si="1"/>
        <v>11</v>
      </c>
      <c r="L19" s="33">
        <f t="shared" ref="L19:L22" si="4">K19/K$17</f>
        <v>0.26829268292682928</v>
      </c>
    </row>
    <row r="20" spans="7:12">
      <c r="G20" s="5" t="s">
        <v>49</v>
      </c>
      <c r="H20" s="27">
        <v>9</v>
      </c>
      <c r="I20" s="24">
        <v>9</v>
      </c>
      <c r="J20" s="59">
        <v>7</v>
      </c>
      <c r="K20" s="54">
        <f t="shared" si="1"/>
        <v>25</v>
      </c>
      <c r="L20" s="33">
        <f t="shared" si="4"/>
        <v>0.6097560975609756</v>
      </c>
    </row>
    <row r="21" spans="7:12">
      <c r="G21" s="5" t="s">
        <v>50</v>
      </c>
      <c r="H21" s="27">
        <v>13</v>
      </c>
      <c r="I21" s="24">
        <v>12</v>
      </c>
      <c r="J21" s="59">
        <v>11</v>
      </c>
      <c r="K21" s="54">
        <f t="shared" si="1"/>
        <v>36</v>
      </c>
      <c r="L21" s="33">
        <f t="shared" si="4"/>
        <v>0.87804878048780488</v>
      </c>
    </row>
    <row r="22" spans="7:12">
      <c r="G22" s="5" t="s">
        <v>51</v>
      </c>
      <c r="H22" s="27">
        <v>1</v>
      </c>
      <c r="I22" s="24">
        <v>2</v>
      </c>
      <c r="J22" s="59">
        <v>2</v>
      </c>
      <c r="K22" s="54">
        <f t="shared" si="1"/>
        <v>5</v>
      </c>
      <c r="L22" s="33">
        <f t="shared" si="4"/>
        <v>0.12195121951219512</v>
      </c>
    </row>
    <row r="23" spans="7:12">
      <c r="G23" s="5" t="s">
        <v>52</v>
      </c>
      <c r="H23" s="27">
        <v>11</v>
      </c>
      <c r="I23" s="24">
        <v>11</v>
      </c>
      <c r="J23" s="59">
        <v>9</v>
      </c>
      <c r="K23" s="54">
        <f t="shared" si="1"/>
        <v>31</v>
      </c>
      <c r="L23" s="33">
        <f>K23/K$18</f>
        <v>0.86111111111111116</v>
      </c>
    </row>
    <row r="24" spans="7:12">
      <c r="G24" s="5" t="s">
        <v>53</v>
      </c>
      <c r="H24" s="27">
        <v>3</v>
      </c>
      <c r="I24" s="24">
        <v>4</v>
      </c>
      <c r="J24" s="59">
        <v>3</v>
      </c>
      <c r="K24" s="54">
        <f t="shared" si="1"/>
        <v>10</v>
      </c>
      <c r="L24" s="33">
        <f t="shared" ref="L24:L28" si="5">K24/K$18</f>
        <v>0.27777777777777779</v>
      </c>
    </row>
    <row r="25" spans="7:12">
      <c r="G25" s="5" t="s">
        <v>54</v>
      </c>
      <c r="H25" s="27">
        <v>8</v>
      </c>
      <c r="I25" s="24">
        <v>7</v>
      </c>
      <c r="J25" s="59">
        <v>6</v>
      </c>
      <c r="K25" s="54">
        <f t="shared" si="1"/>
        <v>21</v>
      </c>
      <c r="L25" s="33">
        <f t="shared" si="5"/>
        <v>0.58333333333333337</v>
      </c>
    </row>
    <row r="26" spans="7:12">
      <c r="G26" s="5" t="s">
        <v>55</v>
      </c>
      <c r="H26" s="27">
        <v>1</v>
      </c>
      <c r="I26" s="24">
        <v>2</v>
      </c>
      <c r="J26" s="59">
        <v>2</v>
      </c>
      <c r="K26" s="54">
        <f t="shared" si="1"/>
        <v>5</v>
      </c>
      <c r="L26" s="33">
        <f t="shared" si="5"/>
        <v>0.1388888888888889</v>
      </c>
    </row>
    <row r="27" spans="7:12">
      <c r="G27" s="5" t="s">
        <v>56</v>
      </c>
      <c r="H27" s="27">
        <v>1</v>
      </c>
      <c r="I27" s="24">
        <v>0</v>
      </c>
      <c r="J27" s="59">
        <v>1</v>
      </c>
      <c r="K27" s="54">
        <f t="shared" si="1"/>
        <v>2</v>
      </c>
      <c r="L27" s="33">
        <f t="shared" si="5"/>
        <v>5.5555555555555552E-2</v>
      </c>
    </row>
    <row r="28" spans="7:12" ht="17" thickBot="1">
      <c r="G28" s="5" t="s">
        <v>57</v>
      </c>
      <c r="H28" s="30">
        <v>0</v>
      </c>
      <c r="I28" s="31">
        <v>2</v>
      </c>
      <c r="J28" s="62">
        <v>1</v>
      </c>
      <c r="K28" s="55">
        <f t="shared" si="1"/>
        <v>3</v>
      </c>
      <c r="L28" s="33">
        <f t="shared" si="5"/>
        <v>8.3333333333333329E-2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D26" sqref="D26"/>
    </sheetView>
  </sheetViews>
  <sheetFormatPr baseColWidth="10" defaultColWidth="8.83203125" defaultRowHeight="12" x14ac:dyDescent="0"/>
  <cols>
    <col min="1" max="1" width="19" style="261" bestFit="1" customWidth="1"/>
    <col min="2" max="2" width="20.1640625" style="261" bestFit="1" customWidth="1"/>
    <col min="3" max="3" width="10.5" style="261" bestFit="1" customWidth="1"/>
    <col min="4" max="4" width="7" style="261" bestFit="1" customWidth="1"/>
    <col min="5" max="5" width="63.1640625" style="261" bestFit="1" customWidth="1"/>
    <col min="6" max="6" width="19.5" style="261" bestFit="1" customWidth="1"/>
    <col min="7" max="7" width="15.5" style="261" bestFit="1" customWidth="1"/>
    <col min="8" max="8" width="14.5" style="261" bestFit="1" customWidth="1"/>
    <col min="9" max="9" width="10.33203125" style="261" bestFit="1" customWidth="1"/>
    <col min="10" max="10" width="22.5" style="261" bestFit="1" customWidth="1"/>
    <col min="11" max="256" width="8.83203125" style="261"/>
    <col min="257" max="257" width="19" style="261" bestFit="1" customWidth="1"/>
    <col min="258" max="258" width="20.1640625" style="261" bestFit="1" customWidth="1"/>
    <col min="259" max="259" width="10.5" style="261" bestFit="1" customWidth="1"/>
    <col min="260" max="260" width="7" style="261" bestFit="1" customWidth="1"/>
    <col min="261" max="261" width="63.1640625" style="261" bestFit="1" customWidth="1"/>
    <col min="262" max="262" width="19.5" style="261" bestFit="1" customWidth="1"/>
    <col min="263" max="263" width="15.5" style="261" bestFit="1" customWidth="1"/>
    <col min="264" max="264" width="14.5" style="261" bestFit="1" customWidth="1"/>
    <col min="265" max="265" width="10.33203125" style="261" bestFit="1" customWidth="1"/>
    <col min="266" max="266" width="22.5" style="261" bestFit="1" customWidth="1"/>
    <col min="267" max="512" width="8.83203125" style="261"/>
    <col min="513" max="513" width="19" style="261" bestFit="1" customWidth="1"/>
    <col min="514" max="514" width="20.1640625" style="261" bestFit="1" customWidth="1"/>
    <col min="515" max="515" width="10.5" style="261" bestFit="1" customWidth="1"/>
    <col min="516" max="516" width="7" style="261" bestFit="1" customWidth="1"/>
    <col min="517" max="517" width="63.1640625" style="261" bestFit="1" customWidth="1"/>
    <col min="518" max="518" width="19.5" style="261" bestFit="1" customWidth="1"/>
    <col min="519" max="519" width="15.5" style="261" bestFit="1" customWidth="1"/>
    <col min="520" max="520" width="14.5" style="261" bestFit="1" customWidth="1"/>
    <col min="521" max="521" width="10.33203125" style="261" bestFit="1" customWidth="1"/>
    <col min="522" max="522" width="22.5" style="261" bestFit="1" customWidth="1"/>
    <col min="523" max="768" width="8.83203125" style="261"/>
    <col min="769" max="769" width="19" style="261" bestFit="1" customWidth="1"/>
    <col min="770" max="770" width="20.1640625" style="261" bestFit="1" customWidth="1"/>
    <col min="771" max="771" width="10.5" style="261" bestFit="1" customWidth="1"/>
    <col min="772" max="772" width="7" style="261" bestFit="1" customWidth="1"/>
    <col min="773" max="773" width="63.1640625" style="261" bestFit="1" customWidth="1"/>
    <col min="774" max="774" width="19.5" style="261" bestFit="1" customWidth="1"/>
    <col min="775" max="775" width="15.5" style="261" bestFit="1" customWidth="1"/>
    <col min="776" max="776" width="14.5" style="261" bestFit="1" customWidth="1"/>
    <col min="777" max="777" width="10.33203125" style="261" bestFit="1" customWidth="1"/>
    <col min="778" max="778" width="22.5" style="261" bestFit="1" customWidth="1"/>
    <col min="779" max="1024" width="8.83203125" style="261"/>
    <col min="1025" max="1025" width="19" style="261" bestFit="1" customWidth="1"/>
    <col min="1026" max="1026" width="20.1640625" style="261" bestFit="1" customWidth="1"/>
    <col min="1027" max="1027" width="10.5" style="261" bestFit="1" customWidth="1"/>
    <col min="1028" max="1028" width="7" style="261" bestFit="1" customWidth="1"/>
    <col min="1029" max="1029" width="63.1640625" style="261" bestFit="1" customWidth="1"/>
    <col min="1030" max="1030" width="19.5" style="261" bestFit="1" customWidth="1"/>
    <col min="1031" max="1031" width="15.5" style="261" bestFit="1" customWidth="1"/>
    <col min="1032" max="1032" width="14.5" style="261" bestFit="1" customWidth="1"/>
    <col min="1033" max="1033" width="10.33203125" style="261" bestFit="1" customWidth="1"/>
    <col min="1034" max="1034" width="22.5" style="261" bestFit="1" customWidth="1"/>
    <col min="1035" max="1280" width="8.83203125" style="261"/>
    <col min="1281" max="1281" width="19" style="261" bestFit="1" customWidth="1"/>
    <col min="1282" max="1282" width="20.1640625" style="261" bestFit="1" customWidth="1"/>
    <col min="1283" max="1283" width="10.5" style="261" bestFit="1" customWidth="1"/>
    <col min="1284" max="1284" width="7" style="261" bestFit="1" customWidth="1"/>
    <col min="1285" max="1285" width="63.1640625" style="261" bestFit="1" customWidth="1"/>
    <col min="1286" max="1286" width="19.5" style="261" bestFit="1" customWidth="1"/>
    <col min="1287" max="1287" width="15.5" style="261" bestFit="1" customWidth="1"/>
    <col min="1288" max="1288" width="14.5" style="261" bestFit="1" customWidth="1"/>
    <col min="1289" max="1289" width="10.33203125" style="261" bestFit="1" customWidth="1"/>
    <col min="1290" max="1290" width="22.5" style="261" bestFit="1" customWidth="1"/>
    <col min="1291" max="1536" width="8.83203125" style="261"/>
    <col min="1537" max="1537" width="19" style="261" bestFit="1" customWidth="1"/>
    <col min="1538" max="1538" width="20.1640625" style="261" bestFit="1" customWidth="1"/>
    <col min="1539" max="1539" width="10.5" style="261" bestFit="1" customWidth="1"/>
    <col min="1540" max="1540" width="7" style="261" bestFit="1" customWidth="1"/>
    <col min="1541" max="1541" width="63.1640625" style="261" bestFit="1" customWidth="1"/>
    <col min="1542" max="1542" width="19.5" style="261" bestFit="1" customWidth="1"/>
    <col min="1543" max="1543" width="15.5" style="261" bestFit="1" customWidth="1"/>
    <col min="1544" max="1544" width="14.5" style="261" bestFit="1" customWidth="1"/>
    <col min="1545" max="1545" width="10.33203125" style="261" bestFit="1" customWidth="1"/>
    <col min="1546" max="1546" width="22.5" style="261" bestFit="1" customWidth="1"/>
    <col min="1547" max="1792" width="8.83203125" style="261"/>
    <col min="1793" max="1793" width="19" style="261" bestFit="1" customWidth="1"/>
    <col min="1794" max="1794" width="20.1640625" style="261" bestFit="1" customWidth="1"/>
    <col min="1795" max="1795" width="10.5" style="261" bestFit="1" customWidth="1"/>
    <col min="1796" max="1796" width="7" style="261" bestFit="1" customWidth="1"/>
    <col min="1797" max="1797" width="63.1640625" style="261" bestFit="1" customWidth="1"/>
    <col min="1798" max="1798" width="19.5" style="261" bestFit="1" customWidth="1"/>
    <col min="1799" max="1799" width="15.5" style="261" bestFit="1" customWidth="1"/>
    <col min="1800" max="1800" width="14.5" style="261" bestFit="1" customWidth="1"/>
    <col min="1801" max="1801" width="10.33203125" style="261" bestFit="1" customWidth="1"/>
    <col min="1802" max="1802" width="22.5" style="261" bestFit="1" customWidth="1"/>
    <col min="1803" max="2048" width="8.83203125" style="261"/>
    <col min="2049" max="2049" width="19" style="261" bestFit="1" customWidth="1"/>
    <col min="2050" max="2050" width="20.1640625" style="261" bestFit="1" customWidth="1"/>
    <col min="2051" max="2051" width="10.5" style="261" bestFit="1" customWidth="1"/>
    <col min="2052" max="2052" width="7" style="261" bestFit="1" customWidth="1"/>
    <col min="2053" max="2053" width="63.1640625" style="261" bestFit="1" customWidth="1"/>
    <col min="2054" max="2054" width="19.5" style="261" bestFit="1" customWidth="1"/>
    <col min="2055" max="2055" width="15.5" style="261" bestFit="1" customWidth="1"/>
    <col min="2056" max="2056" width="14.5" style="261" bestFit="1" customWidth="1"/>
    <col min="2057" max="2057" width="10.33203125" style="261" bestFit="1" customWidth="1"/>
    <col min="2058" max="2058" width="22.5" style="261" bestFit="1" customWidth="1"/>
    <col min="2059" max="2304" width="8.83203125" style="261"/>
    <col min="2305" max="2305" width="19" style="261" bestFit="1" customWidth="1"/>
    <col min="2306" max="2306" width="20.1640625" style="261" bestFit="1" customWidth="1"/>
    <col min="2307" max="2307" width="10.5" style="261" bestFit="1" customWidth="1"/>
    <col min="2308" max="2308" width="7" style="261" bestFit="1" customWidth="1"/>
    <col min="2309" max="2309" width="63.1640625" style="261" bestFit="1" customWidth="1"/>
    <col min="2310" max="2310" width="19.5" style="261" bestFit="1" customWidth="1"/>
    <col min="2311" max="2311" width="15.5" style="261" bestFit="1" customWidth="1"/>
    <col min="2312" max="2312" width="14.5" style="261" bestFit="1" customWidth="1"/>
    <col min="2313" max="2313" width="10.33203125" style="261" bestFit="1" customWidth="1"/>
    <col min="2314" max="2314" width="22.5" style="261" bestFit="1" customWidth="1"/>
    <col min="2315" max="2560" width="8.83203125" style="261"/>
    <col min="2561" max="2561" width="19" style="261" bestFit="1" customWidth="1"/>
    <col min="2562" max="2562" width="20.1640625" style="261" bestFit="1" customWidth="1"/>
    <col min="2563" max="2563" width="10.5" style="261" bestFit="1" customWidth="1"/>
    <col min="2564" max="2564" width="7" style="261" bestFit="1" customWidth="1"/>
    <col min="2565" max="2565" width="63.1640625" style="261" bestFit="1" customWidth="1"/>
    <col min="2566" max="2566" width="19.5" style="261" bestFit="1" customWidth="1"/>
    <col min="2567" max="2567" width="15.5" style="261" bestFit="1" customWidth="1"/>
    <col min="2568" max="2568" width="14.5" style="261" bestFit="1" customWidth="1"/>
    <col min="2569" max="2569" width="10.33203125" style="261" bestFit="1" customWidth="1"/>
    <col min="2570" max="2570" width="22.5" style="261" bestFit="1" customWidth="1"/>
    <col min="2571" max="2816" width="8.83203125" style="261"/>
    <col min="2817" max="2817" width="19" style="261" bestFit="1" customWidth="1"/>
    <col min="2818" max="2818" width="20.1640625" style="261" bestFit="1" customWidth="1"/>
    <col min="2819" max="2819" width="10.5" style="261" bestFit="1" customWidth="1"/>
    <col min="2820" max="2820" width="7" style="261" bestFit="1" customWidth="1"/>
    <col min="2821" max="2821" width="63.1640625" style="261" bestFit="1" customWidth="1"/>
    <col min="2822" max="2822" width="19.5" style="261" bestFit="1" customWidth="1"/>
    <col min="2823" max="2823" width="15.5" style="261" bestFit="1" customWidth="1"/>
    <col min="2824" max="2824" width="14.5" style="261" bestFit="1" customWidth="1"/>
    <col min="2825" max="2825" width="10.33203125" style="261" bestFit="1" customWidth="1"/>
    <col min="2826" max="2826" width="22.5" style="261" bestFit="1" customWidth="1"/>
    <col min="2827" max="3072" width="8.83203125" style="261"/>
    <col min="3073" max="3073" width="19" style="261" bestFit="1" customWidth="1"/>
    <col min="3074" max="3074" width="20.1640625" style="261" bestFit="1" customWidth="1"/>
    <col min="3075" max="3075" width="10.5" style="261" bestFit="1" customWidth="1"/>
    <col min="3076" max="3076" width="7" style="261" bestFit="1" customWidth="1"/>
    <col min="3077" max="3077" width="63.1640625" style="261" bestFit="1" customWidth="1"/>
    <col min="3078" max="3078" width="19.5" style="261" bestFit="1" customWidth="1"/>
    <col min="3079" max="3079" width="15.5" style="261" bestFit="1" customWidth="1"/>
    <col min="3080" max="3080" width="14.5" style="261" bestFit="1" customWidth="1"/>
    <col min="3081" max="3081" width="10.33203125" style="261" bestFit="1" customWidth="1"/>
    <col min="3082" max="3082" width="22.5" style="261" bestFit="1" customWidth="1"/>
    <col min="3083" max="3328" width="8.83203125" style="261"/>
    <col min="3329" max="3329" width="19" style="261" bestFit="1" customWidth="1"/>
    <col min="3330" max="3330" width="20.1640625" style="261" bestFit="1" customWidth="1"/>
    <col min="3331" max="3331" width="10.5" style="261" bestFit="1" customWidth="1"/>
    <col min="3332" max="3332" width="7" style="261" bestFit="1" customWidth="1"/>
    <col min="3333" max="3333" width="63.1640625" style="261" bestFit="1" customWidth="1"/>
    <col min="3334" max="3334" width="19.5" style="261" bestFit="1" customWidth="1"/>
    <col min="3335" max="3335" width="15.5" style="261" bestFit="1" customWidth="1"/>
    <col min="3336" max="3336" width="14.5" style="261" bestFit="1" customWidth="1"/>
    <col min="3337" max="3337" width="10.33203125" style="261" bestFit="1" customWidth="1"/>
    <col min="3338" max="3338" width="22.5" style="261" bestFit="1" customWidth="1"/>
    <col min="3339" max="3584" width="8.83203125" style="261"/>
    <col min="3585" max="3585" width="19" style="261" bestFit="1" customWidth="1"/>
    <col min="3586" max="3586" width="20.1640625" style="261" bestFit="1" customWidth="1"/>
    <col min="3587" max="3587" width="10.5" style="261" bestFit="1" customWidth="1"/>
    <col min="3588" max="3588" width="7" style="261" bestFit="1" customWidth="1"/>
    <col min="3589" max="3589" width="63.1640625" style="261" bestFit="1" customWidth="1"/>
    <col min="3590" max="3590" width="19.5" style="261" bestFit="1" customWidth="1"/>
    <col min="3591" max="3591" width="15.5" style="261" bestFit="1" customWidth="1"/>
    <col min="3592" max="3592" width="14.5" style="261" bestFit="1" customWidth="1"/>
    <col min="3593" max="3593" width="10.33203125" style="261" bestFit="1" customWidth="1"/>
    <col min="3594" max="3594" width="22.5" style="261" bestFit="1" customWidth="1"/>
    <col min="3595" max="3840" width="8.83203125" style="261"/>
    <col min="3841" max="3841" width="19" style="261" bestFit="1" customWidth="1"/>
    <col min="3842" max="3842" width="20.1640625" style="261" bestFit="1" customWidth="1"/>
    <col min="3843" max="3843" width="10.5" style="261" bestFit="1" customWidth="1"/>
    <col min="3844" max="3844" width="7" style="261" bestFit="1" customWidth="1"/>
    <col min="3845" max="3845" width="63.1640625" style="261" bestFit="1" customWidth="1"/>
    <col min="3846" max="3846" width="19.5" style="261" bestFit="1" customWidth="1"/>
    <col min="3847" max="3847" width="15.5" style="261" bestFit="1" customWidth="1"/>
    <col min="3848" max="3848" width="14.5" style="261" bestFit="1" customWidth="1"/>
    <col min="3849" max="3849" width="10.33203125" style="261" bestFit="1" customWidth="1"/>
    <col min="3850" max="3850" width="22.5" style="261" bestFit="1" customWidth="1"/>
    <col min="3851" max="4096" width="8.83203125" style="261"/>
    <col min="4097" max="4097" width="19" style="261" bestFit="1" customWidth="1"/>
    <col min="4098" max="4098" width="20.1640625" style="261" bestFit="1" customWidth="1"/>
    <col min="4099" max="4099" width="10.5" style="261" bestFit="1" customWidth="1"/>
    <col min="4100" max="4100" width="7" style="261" bestFit="1" customWidth="1"/>
    <col min="4101" max="4101" width="63.1640625" style="261" bestFit="1" customWidth="1"/>
    <col min="4102" max="4102" width="19.5" style="261" bestFit="1" customWidth="1"/>
    <col min="4103" max="4103" width="15.5" style="261" bestFit="1" customWidth="1"/>
    <col min="4104" max="4104" width="14.5" style="261" bestFit="1" customWidth="1"/>
    <col min="4105" max="4105" width="10.33203125" style="261" bestFit="1" customWidth="1"/>
    <col min="4106" max="4106" width="22.5" style="261" bestFit="1" customWidth="1"/>
    <col min="4107" max="4352" width="8.83203125" style="261"/>
    <col min="4353" max="4353" width="19" style="261" bestFit="1" customWidth="1"/>
    <col min="4354" max="4354" width="20.1640625" style="261" bestFit="1" customWidth="1"/>
    <col min="4355" max="4355" width="10.5" style="261" bestFit="1" customWidth="1"/>
    <col min="4356" max="4356" width="7" style="261" bestFit="1" customWidth="1"/>
    <col min="4357" max="4357" width="63.1640625" style="261" bestFit="1" customWidth="1"/>
    <col min="4358" max="4358" width="19.5" style="261" bestFit="1" customWidth="1"/>
    <col min="4359" max="4359" width="15.5" style="261" bestFit="1" customWidth="1"/>
    <col min="4360" max="4360" width="14.5" style="261" bestFit="1" customWidth="1"/>
    <col min="4361" max="4361" width="10.33203125" style="261" bestFit="1" customWidth="1"/>
    <col min="4362" max="4362" width="22.5" style="261" bestFit="1" customWidth="1"/>
    <col min="4363" max="4608" width="8.83203125" style="261"/>
    <col min="4609" max="4609" width="19" style="261" bestFit="1" customWidth="1"/>
    <col min="4610" max="4610" width="20.1640625" style="261" bestFit="1" customWidth="1"/>
    <col min="4611" max="4611" width="10.5" style="261" bestFit="1" customWidth="1"/>
    <col min="4612" max="4612" width="7" style="261" bestFit="1" customWidth="1"/>
    <col min="4613" max="4613" width="63.1640625" style="261" bestFit="1" customWidth="1"/>
    <col min="4614" max="4614" width="19.5" style="261" bestFit="1" customWidth="1"/>
    <col min="4615" max="4615" width="15.5" style="261" bestFit="1" customWidth="1"/>
    <col min="4616" max="4616" width="14.5" style="261" bestFit="1" customWidth="1"/>
    <col min="4617" max="4617" width="10.33203125" style="261" bestFit="1" customWidth="1"/>
    <col min="4618" max="4618" width="22.5" style="261" bestFit="1" customWidth="1"/>
    <col min="4619" max="4864" width="8.83203125" style="261"/>
    <col min="4865" max="4865" width="19" style="261" bestFit="1" customWidth="1"/>
    <col min="4866" max="4866" width="20.1640625" style="261" bestFit="1" customWidth="1"/>
    <col min="4867" max="4867" width="10.5" style="261" bestFit="1" customWidth="1"/>
    <col min="4868" max="4868" width="7" style="261" bestFit="1" customWidth="1"/>
    <col min="4869" max="4869" width="63.1640625" style="261" bestFit="1" customWidth="1"/>
    <col min="4870" max="4870" width="19.5" style="261" bestFit="1" customWidth="1"/>
    <col min="4871" max="4871" width="15.5" style="261" bestFit="1" customWidth="1"/>
    <col min="4872" max="4872" width="14.5" style="261" bestFit="1" customWidth="1"/>
    <col min="4873" max="4873" width="10.33203125" style="261" bestFit="1" customWidth="1"/>
    <col min="4874" max="4874" width="22.5" style="261" bestFit="1" customWidth="1"/>
    <col min="4875" max="5120" width="8.83203125" style="261"/>
    <col min="5121" max="5121" width="19" style="261" bestFit="1" customWidth="1"/>
    <col min="5122" max="5122" width="20.1640625" style="261" bestFit="1" customWidth="1"/>
    <col min="5123" max="5123" width="10.5" style="261" bestFit="1" customWidth="1"/>
    <col min="5124" max="5124" width="7" style="261" bestFit="1" customWidth="1"/>
    <col min="5125" max="5125" width="63.1640625" style="261" bestFit="1" customWidth="1"/>
    <col min="5126" max="5126" width="19.5" style="261" bestFit="1" customWidth="1"/>
    <col min="5127" max="5127" width="15.5" style="261" bestFit="1" customWidth="1"/>
    <col min="5128" max="5128" width="14.5" style="261" bestFit="1" customWidth="1"/>
    <col min="5129" max="5129" width="10.33203125" style="261" bestFit="1" customWidth="1"/>
    <col min="5130" max="5130" width="22.5" style="261" bestFit="1" customWidth="1"/>
    <col min="5131" max="5376" width="8.83203125" style="261"/>
    <col min="5377" max="5377" width="19" style="261" bestFit="1" customWidth="1"/>
    <col min="5378" max="5378" width="20.1640625" style="261" bestFit="1" customWidth="1"/>
    <col min="5379" max="5379" width="10.5" style="261" bestFit="1" customWidth="1"/>
    <col min="5380" max="5380" width="7" style="261" bestFit="1" customWidth="1"/>
    <col min="5381" max="5381" width="63.1640625" style="261" bestFit="1" customWidth="1"/>
    <col min="5382" max="5382" width="19.5" style="261" bestFit="1" customWidth="1"/>
    <col min="5383" max="5383" width="15.5" style="261" bestFit="1" customWidth="1"/>
    <col min="5384" max="5384" width="14.5" style="261" bestFit="1" customWidth="1"/>
    <col min="5385" max="5385" width="10.33203125" style="261" bestFit="1" customWidth="1"/>
    <col min="5386" max="5386" width="22.5" style="261" bestFit="1" customWidth="1"/>
    <col min="5387" max="5632" width="8.83203125" style="261"/>
    <col min="5633" max="5633" width="19" style="261" bestFit="1" customWidth="1"/>
    <col min="5634" max="5634" width="20.1640625" style="261" bestFit="1" customWidth="1"/>
    <col min="5635" max="5635" width="10.5" style="261" bestFit="1" customWidth="1"/>
    <col min="5636" max="5636" width="7" style="261" bestFit="1" customWidth="1"/>
    <col min="5637" max="5637" width="63.1640625" style="261" bestFit="1" customWidth="1"/>
    <col min="5638" max="5638" width="19.5" style="261" bestFit="1" customWidth="1"/>
    <col min="5639" max="5639" width="15.5" style="261" bestFit="1" customWidth="1"/>
    <col min="5640" max="5640" width="14.5" style="261" bestFit="1" customWidth="1"/>
    <col min="5641" max="5641" width="10.33203125" style="261" bestFit="1" customWidth="1"/>
    <col min="5642" max="5642" width="22.5" style="261" bestFit="1" customWidth="1"/>
    <col min="5643" max="5888" width="8.83203125" style="261"/>
    <col min="5889" max="5889" width="19" style="261" bestFit="1" customWidth="1"/>
    <col min="5890" max="5890" width="20.1640625" style="261" bestFit="1" customWidth="1"/>
    <col min="5891" max="5891" width="10.5" style="261" bestFit="1" customWidth="1"/>
    <col min="5892" max="5892" width="7" style="261" bestFit="1" customWidth="1"/>
    <col min="5893" max="5893" width="63.1640625" style="261" bestFit="1" customWidth="1"/>
    <col min="5894" max="5894" width="19.5" style="261" bestFit="1" customWidth="1"/>
    <col min="5895" max="5895" width="15.5" style="261" bestFit="1" customWidth="1"/>
    <col min="5896" max="5896" width="14.5" style="261" bestFit="1" customWidth="1"/>
    <col min="5897" max="5897" width="10.33203125" style="261" bestFit="1" customWidth="1"/>
    <col min="5898" max="5898" width="22.5" style="261" bestFit="1" customWidth="1"/>
    <col min="5899" max="6144" width="8.83203125" style="261"/>
    <col min="6145" max="6145" width="19" style="261" bestFit="1" customWidth="1"/>
    <col min="6146" max="6146" width="20.1640625" style="261" bestFit="1" customWidth="1"/>
    <col min="6147" max="6147" width="10.5" style="261" bestFit="1" customWidth="1"/>
    <col min="6148" max="6148" width="7" style="261" bestFit="1" customWidth="1"/>
    <col min="6149" max="6149" width="63.1640625" style="261" bestFit="1" customWidth="1"/>
    <col min="6150" max="6150" width="19.5" style="261" bestFit="1" customWidth="1"/>
    <col min="6151" max="6151" width="15.5" style="261" bestFit="1" customWidth="1"/>
    <col min="6152" max="6152" width="14.5" style="261" bestFit="1" customWidth="1"/>
    <col min="6153" max="6153" width="10.33203125" style="261" bestFit="1" customWidth="1"/>
    <col min="6154" max="6154" width="22.5" style="261" bestFit="1" customWidth="1"/>
    <col min="6155" max="6400" width="8.83203125" style="261"/>
    <col min="6401" max="6401" width="19" style="261" bestFit="1" customWidth="1"/>
    <col min="6402" max="6402" width="20.1640625" style="261" bestFit="1" customWidth="1"/>
    <col min="6403" max="6403" width="10.5" style="261" bestFit="1" customWidth="1"/>
    <col min="6404" max="6404" width="7" style="261" bestFit="1" customWidth="1"/>
    <col min="6405" max="6405" width="63.1640625" style="261" bestFit="1" customWidth="1"/>
    <col min="6406" max="6406" width="19.5" style="261" bestFit="1" customWidth="1"/>
    <col min="6407" max="6407" width="15.5" style="261" bestFit="1" customWidth="1"/>
    <col min="6408" max="6408" width="14.5" style="261" bestFit="1" customWidth="1"/>
    <col min="6409" max="6409" width="10.33203125" style="261" bestFit="1" customWidth="1"/>
    <col min="6410" max="6410" width="22.5" style="261" bestFit="1" customWidth="1"/>
    <col min="6411" max="6656" width="8.83203125" style="261"/>
    <col min="6657" max="6657" width="19" style="261" bestFit="1" customWidth="1"/>
    <col min="6658" max="6658" width="20.1640625" style="261" bestFit="1" customWidth="1"/>
    <col min="6659" max="6659" width="10.5" style="261" bestFit="1" customWidth="1"/>
    <col min="6660" max="6660" width="7" style="261" bestFit="1" customWidth="1"/>
    <col min="6661" max="6661" width="63.1640625" style="261" bestFit="1" customWidth="1"/>
    <col min="6662" max="6662" width="19.5" style="261" bestFit="1" customWidth="1"/>
    <col min="6663" max="6663" width="15.5" style="261" bestFit="1" customWidth="1"/>
    <col min="6664" max="6664" width="14.5" style="261" bestFit="1" customWidth="1"/>
    <col min="6665" max="6665" width="10.33203125" style="261" bestFit="1" customWidth="1"/>
    <col min="6666" max="6666" width="22.5" style="261" bestFit="1" customWidth="1"/>
    <col min="6667" max="6912" width="8.83203125" style="261"/>
    <col min="6913" max="6913" width="19" style="261" bestFit="1" customWidth="1"/>
    <col min="6914" max="6914" width="20.1640625" style="261" bestFit="1" customWidth="1"/>
    <col min="6915" max="6915" width="10.5" style="261" bestFit="1" customWidth="1"/>
    <col min="6916" max="6916" width="7" style="261" bestFit="1" customWidth="1"/>
    <col min="6917" max="6917" width="63.1640625" style="261" bestFit="1" customWidth="1"/>
    <col min="6918" max="6918" width="19.5" style="261" bestFit="1" customWidth="1"/>
    <col min="6919" max="6919" width="15.5" style="261" bestFit="1" customWidth="1"/>
    <col min="6920" max="6920" width="14.5" style="261" bestFit="1" customWidth="1"/>
    <col min="6921" max="6921" width="10.33203125" style="261" bestFit="1" customWidth="1"/>
    <col min="6922" max="6922" width="22.5" style="261" bestFit="1" customWidth="1"/>
    <col min="6923" max="7168" width="8.83203125" style="261"/>
    <col min="7169" max="7169" width="19" style="261" bestFit="1" customWidth="1"/>
    <col min="7170" max="7170" width="20.1640625" style="261" bestFit="1" customWidth="1"/>
    <col min="7171" max="7171" width="10.5" style="261" bestFit="1" customWidth="1"/>
    <col min="7172" max="7172" width="7" style="261" bestFit="1" customWidth="1"/>
    <col min="7173" max="7173" width="63.1640625" style="261" bestFit="1" customWidth="1"/>
    <col min="7174" max="7174" width="19.5" style="261" bestFit="1" customWidth="1"/>
    <col min="7175" max="7175" width="15.5" style="261" bestFit="1" customWidth="1"/>
    <col min="7176" max="7176" width="14.5" style="261" bestFit="1" customWidth="1"/>
    <col min="7177" max="7177" width="10.33203125" style="261" bestFit="1" customWidth="1"/>
    <col min="7178" max="7178" width="22.5" style="261" bestFit="1" customWidth="1"/>
    <col min="7179" max="7424" width="8.83203125" style="261"/>
    <col min="7425" max="7425" width="19" style="261" bestFit="1" customWidth="1"/>
    <col min="7426" max="7426" width="20.1640625" style="261" bestFit="1" customWidth="1"/>
    <col min="7427" max="7427" width="10.5" style="261" bestFit="1" customWidth="1"/>
    <col min="7428" max="7428" width="7" style="261" bestFit="1" customWidth="1"/>
    <col min="7429" max="7429" width="63.1640625" style="261" bestFit="1" customWidth="1"/>
    <col min="7430" max="7430" width="19.5" style="261" bestFit="1" customWidth="1"/>
    <col min="7431" max="7431" width="15.5" style="261" bestFit="1" customWidth="1"/>
    <col min="7432" max="7432" width="14.5" style="261" bestFit="1" customWidth="1"/>
    <col min="7433" max="7433" width="10.33203125" style="261" bestFit="1" customWidth="1"/>
    <col min="7434" max="7434" width="22.5" style="261" bestFit="1" customWidth="1"/>
    <col min="7435" max="7680" width="8.83203125" style="261"/>
    <col min="7681" max="7681" width="19" style="261" bestFit="1" customWidth="1"/>
    <col min="7682" max="7682" width="20.1640625" style="261" bestFit="1" customWidth="1"/>
    <col min="7683" max="7683" width="10.5" style="261" bestFit="1" customWidth="1"/>
    <col min="7684" max="7684" width="7" style="261" bestFit="1" customWidth="1"/>
    <col min="7685" max="7685" width="63.1640625" style="261" bestFit="1" customWidth="1"/>
    <col min="7686" max="7686" width="19.5" style="261" bestFit="1" customWidth="1"/>
    <col min="7687" max="7687" width="15.5" style="261" bestFit="1" customWidth="1"/>
    <col min="7688" max="7688" width="14.5" style="261" bestFit="1" customWidth="1"/>
    <col min="7689" max="7689" width="10.33203125" style="261" bestFit="1" customWidth="1"/>
    <col min="7690" max="7690" width="22.5" style="261" bestFit="1" customWidth="1"/>
    <col min="7691" max="7936" width="8.83203125" style="261"/>
    <col min="7937" max="7937" width="19" style="261" bestFit="1" customWidth="1"/>
    <col min="7938" max="7938" width="20.1640625" style="261" bestFit="1" customWidth="1"/>
    <col min="7939" max="7939" width="10.5" style="261" bestFit="1" customWidth="1"/>
    <col min="7940" max="7940" width="7" style="261" bestFit="1" customWidth="1"/>
    <col min="7941" max="7941" width="63.1640625" style="261" bestFit="1" customWidth="1"/>
    <col min="7942" max="7942" width="19.5" style="261" bestFit="1" customWidth="1"/>
    <col min="7943" max="7943" width="15.5" style="261" bestFit="1" customWidth="1"/>
    <col min="7944" max="7944" width="14.5" style="261" bestFit="1" customWidth="1"/>
    <col min="7945" max="7945" width="10.33203125" style="261" bestFit="1" customWidth="1"/>
    <col min="7946" max="7946" width="22.5" style="261" bestFit="1" customWidth="1"/>
    <col min="7947" max="8192" width="8.83203125" style="261"/>
    <col min="8193" max="8193" width="19" style="261" bestFit="1" customWidth="1"/>
    <col min="8194" max="8194" width="20.1640625" style="261" bestFit="1" customWidth="1"/>
    <col min="8195" max="8195" width="10.5" style="261" bestFit="1" customWidth="1"/>
    <col min="8196" max="8196" width="7" style="261" bestFit="1" customWidth="1"/>
    <col min="8197" max="8197" width="63.1640625" style="261" bestFit="1" customWidth="1"/>
    <col min="8198" max="8198" width="19.5" style="261" bestFit="1" customWidth="1"/>
    <col min="8199" max="8199" width="15.5" style="261" bestFit="1" customWidth="1"/>
    <col min="8200" max="8200" width="14.5" style="261" bestFit="1" customWidth="1"/>
    <col min="8201" max="8201" width="10.33203125" style="261" bestFit="1" customWidth="1"/>
    <col min="8202" max="8202" width="22.5" style="261" bestFit="1" customWidth="1"/>
    <col min="8203" max="8448" width="8.83203125" style="261"/>
    <col min="8449" max="8449" width="19" style="261" bestFit="1" customWidth="1"/>
    <col min="8450" max="8450" width="20.1640625" style="261" bestFit="1" customWidth="1"/>
    <col min="8451" max="8451" width="10.5" style="261" bestFit="1" customWidth="1"/>
    <col min="8452" max="8452" width="7" style="261" bestFit="1" customWidth="1"/>
    <col min="8453" max="8453" width="63.1640625" style="261" bestFit="1" customWidth="1"/>
    <col min="8454" max="8454" width="19.5" style="261" bestFit="1" customWidth="1"/>
    <col min="8455" max="8455" width="15.5" style="261" bestFit="1" customWidth="1"/>
    <col min="8456" max="8456" width="14.5" style="261" bestFit="1" customWidth="1"/>
    <col min="8457" max="8457" width="10.33203125" style="261" bestFit="1" customWidth="1"/>
    <col min="8458" max="8458" width="22.5" style="261" bestFit="1" customWidth="1"/>
    <col min="8459" max="8704" width="8.83203125" style="261"/>
    <col min="8705" max="8705" width="19" style="261" bestFit="1" customWidth="1"/>
    <col min="8706" max="8706" width="20.1640625" style="261" bestFit="1" customWidth="1"/>
    <col min="8707" max="8707" width="10.5" style="261" bestFit="1" customWidth="1"/>
    <col min="8708" max="8708" width="7" style="261" bestFit="1" customWidth="1"/>
    <col min="8709" max="8709" width="63.1640625" style="261" bestFit="1" customWidth="1"/>
    <col min="8710" max="8710" width="19.5" style="261" bestFit="1" customWidth="1"/>
    <col min="8711" max="8711" width="15.5" style="261" bestFit="1" customWidth="1"/>
    <col min="8712" max="8712" width="14.5" style="261" bestFit="1" customWidth="1"/>
    <col min="8713" max="8713" width="10.33203125" style="261" bestFit="1" customWidth="1"/>
    <col min="8714" max="8714" width="22.5" style="261" bestFit="1" customWidth="1"/>
    <col min="8715" max="8960" width="8.83203125" style="261"/>
    <col min="8961" max="8961" width="19" style="261" bestFit="1" customWidth="1"/>
    <col min="8962" max="8962" width="20.1640625" style="261" bestFit="1" customWidth="1"/>
    <col min="8963" max="8963" width="10.5" style="261" bestFit="1" customWidth="1"/>
    <col min="8964" max="8964" width="7" style="261" bestFit="1" customWidth="1"/>
    <col min="8965" max="8965" width="63.1640625" style="261" bestFit="1" customWidth="1"/>
    <col min="8966" max="8966" width="19.5" style="261" bestFit="1" customWidth="1"/>
    <col min="8967" max="8967" width="15.5" style="261" bestFit="1" customWidth="1"/>
    <col min="8968" max="8968" width="14.5" style="261" bestFit="1" customWidth="1"/>
    <col min="8969" max="8969" width="10.33203125" style="261" bestFit="1" customWidth="1"/>
    <col min="8970" max="8970" width="22.5" style="261" bestFit="1" customWidth="1"/>
    <col min="8971" max="9216" width="8.83203125" style="261"/>
    <col min="9217" max="9217" width="19" style="261" bestFit="1" customWidth="1"/>
    <col min="9218" max="9218" width="20.1640625" style="261" bestFit="1" customWidth="1"/>
    <col min="9219" max="9219" width="10.5" style="261" bestFit="1" customWidth="1"/>
    <col min="9220" max="9220" width="7" style="261" bestFit="1" customWidth="1"/>
    <col min="9221" max="9221" width="63.1640625" style="261" bestFit="1" customWidth="1"/>
    <col min="9222" max="9222" width="19.5" style="261" bestFit="1" customWidth="1"/>
    <col min="9223" max="9223" width="15.5" style="261" bestFit="1" customWidth="1"/>
    <col min="9224" max="9224" width="14.5" style="261" bestFit="1" customWidth="1"/>
    <col min="9225" max="9225" width="10.33203125" style="261" bestFit="1" customWidth="1"/>
    <col min="9226" max="9226" width="22.5" style="261" bestFit="1" customWidth="1"/>
    <col min="9227" max="9472" width="8.83203125" style="261"/>
    <col min="9473" max="9473" width="19" style="261" bestFit="1" customWidth="1"/>
    <col min="9474" max="9474" width="20.1640625" style="261" bestFit="1" customWidth="1"/>
    <col min="9475" max="9475" width="10.5" style="261" bestFit="1" customWidth="1"/>
    <col min="9476" max="9476" width="7" style="261" bestFit="1" customWidth="1"/>
    <col min="9477" max="9477" width="63.1640625" style="261" bestFit="1" customWidth="1"/>
    <col min="9478" max="9478" width="19.5" style="261" bestFit="1" customWidth="1"/>
    <col min="9479" max="9479" width="15.5" style="261" bestFit="1" customWidth="1"/>
    <col min="9480" max="9480" width="14.5" style="261" bestFit="1" customWidth="1"/>
    <col min="9481" max="9481" width="10.33203125" style="261" bestFit="1" customWidth="1"/>
    <col min="9482" max="9482" width="22.5" style="261" bestFit="1" customWidth="1"/>
    <col min="9483" max="9728" width="8.83203125" style="261"/>
    <col min="9729" max="9729" width="19" style="261" bestFit="1" customWidth="1"/>
    <col min="9730" max="9730" width="20.1640625" style="261" bestFit="1" customWidth="1"/>
    <col min="9731" max="9731" width="10.5" style="261" bestFit="1" customWidth="1"/>
    <col min="9732" max="9732" width="7" style="261" bestFit="1" customWidth="1"/>
    <col min="9733" max="9733" width="63.1640625" style="261" bestFit="1" customWidth="1"/>
    <col min="9734" max="9734" width="19.5" style="261" bestFit="1" customWidth="1"/>
    <col min="9735" max="9735" width="15.5" style="261" bestFit="1" customWidth="1"/>
    <col min="9736" max="9736" width="14.5" style="261" bestFit="1" customWidth="1"/>
    <col min="9737" max="9737" width="10.33203125" style="261" bestFit="1" customWidth="1"/>
    <col min="9738" max="9738" width="22.5" style="261" bestFit="1" customWidth="1"/>
    <col min="9739" max="9984" width="8.83203125" style="261"/>
    <col min="9985" max="9985" width="19" style="261" bestFit="1" customWidth="1"/>
    <col min="9986" max="9986" width="20.1640625" style="261" bestFit="1" customWidth="1"/>
    <col min="9987" max="9987" width="10.5" style="261" bestFit="1" customWidth="1"/>
    <col min="9988" max="9988" width="7" style="261" bestFit="1" customWidth="1"/>
    <col min="9989" max="9989" width="63.1640625" style="261" bestFit="1" customWidth="1"/>
    <col min="9990" max="9990" width="19.5" style="261" bestFit="1" customWidth="1"/>
    <col min="9991" max="9991" width="15.5" style="261" bestFit="1" customWidth="1"/>
    <col min="9992" max="9992" width="14.5" style="261" bestFit="1" customWidth="1"/>
    <col min="9993" max="9993" width="10.33203125" style="261" bestFit="1" customWidth="1"/>
    <col min="9994" max="9994" width="22.5" style="261" bestFit="1" customWidth="1"/>
    <col min="9995" max="10240" width="8.83203125" style="261"/>
    <col min="10241" max="10241" width="19" style="261" bestFit="1" customWidth="1"/>
    <col min="10242" max="10242" width="20.1640625" style="261" bestFit="1" customWidth="1"/>
    <col min="10243" max="10243" width="10.5" style="261" bestFit="1" customWidth="1"/>
    <col min="10244" max="10244" width="7" style="261" bestFit="1" customWidth="1"/>
    <col min="10245" max="10245" width="63.1640625" style="261" bestFit="1" customWidth="1"/>
    <col min="10246" max="10246" width="19.5" style="261" bestFit="1" customWidth="1"/>
    <col min="10247" max="10247" width="15.5" style="261" bestFit="1" customWidth="1"/>
    <col min="10248" max="10248" width="14.5" style="261" bestFit="1" customWidth="1"/>
    <col min="10249" max="10249" width="10.33203125" style="261" bestFit="1" customWidth="1"/>
    <col min="10250" max="10250" width="22.5" style="261" bestFit="1" customWidth="1"/>
    <col min="10251" max="10496" width="8.83203125" style="261"/>
    <col min="10497" max="10497" width="19" style="261" bestFit="1" customWidth="1"/>
    <col min="10498" max="10498" width="20.1640625" style="261" bestFit="1" customWidth="1"/>
    <col min="10499" max="10499" width="10.5" style="261" bestFit="1" customWidth="1"/>
    <col min="10500" max="10500" width="7" style="261" bestFit="1" customWidth="1"/>
    <col min="10501" max="10501" width="63.1640625" style="261" bestFit="1" customWidth="1"/>
    <col min="10502" max="10502" width="19.5" style="261" bestFit="1" customWidth="1"/>
    <col min="10503" max="10503" width="15.5" style="261" bestFit="1" customWidth="1"/>
    <col min="10504" max="10504" width="14.5" style="261" bestFit="1" customWidth="1"/>
    <col min="10505" max="10505" width="10.33203125" style="261" bestFit="1" customWidth="1"/>
    <col min="10506" max="10506" width="22.5" style="261" bestFit="1" customWidth="1"/>
    <col min="10507" max="10752" width="8.83203125" style="261"/>
    <col min="10753" max="10753" width="19" style="261" bestFit="1" customWidth="1"/>
    <col min="10754" max="10754" width="20.1640625" style="261" bestFit="1" customWidth="1"/>
    <col min="10755" max="10755" width="10.5" style="261" bestFit="1" customWidth="1"/>
    <col min="10756" max="10756" width="7" style="261" bestFit="1" customWidth="1"/>
    <col min="10757" max="10757" width="63.1640625" style="261" bestFit="1" customWidth="1"/>
    <col min="10758" max="10758" width="19.5" style="261" bestFit="1" customWidth="1"/>
    <col min="10759" max="10759" width="15.5" style="261" bestFit="1" customWidth="1"/>
    <col min="10760" max="10760" width="14.5" style="261" bestFit="1" customWidth="1"/>
    <col min="10761" max="10761" width="10.33203125" style="261" bestFit="1" customWidth="1"/>
    <col min="10762" max="10762" width="22.5" style="261" bestFit="1" customWidth="1"/>
    <col min="10763" max="11008" width="8.83203125" style="261"/>
    <col min="11009" max="11009" width="19" style="261" bestFit="1" customWidth="1"/>
    <col min="11010" max="11010" width="20.1640625" style="261" bestFit="1" customWidth="1"/>
    <col min="11011" max="11011" width="10.5" style="261" bestFit="1" customWidth="1"/>
    <col min="11012" max="11012" width="7" style="261" bestFit="1" customWidth="1"/>
    <col min="11013" max="11013" width="63.1640625" style="261" bestFit="1" customWidth="1"/>
    <col min="11014" max="11014" width="19.5" style="261" bestFit="1" customWidth="1"/>
    <col min="11015" max="11015" width="15.5" style="261" bestFit="1" customWidth="1"/>
    <col min="11016" max="11016" width="14.5" style="261" bestFit="1" customWidth="1"/>
    <col min="11017" max="11017" width="10.33203125" style="261" bestFit="1" customWidth="1"/>
    <col min="11018" max="11018" width="22.5" style="261" bestFit="1" customWidth="1"/>
    <col min="11019" max="11264" width="8.83203125" style="261"/>
    <col min="11265" max="11265" width="19" style="261" bestFit="1" customWidth="1"/>
    <col min="11266" max="11266" width="20.1640625" style="261" bestFit="1" customWidth="1"/>
    <col min="11267" max="11267" width="10.5" style="261" bestFit="1" customWidth="1"/>
    <col min="11268" max="11268" width="7" style="261" bestFit="1" customWidth="1"/>
    <col min="11269" max="11269" width="63.1640625" style="261" bestFit="1" customWidth="1"/>
    <col min="11270" max="11270" width="19.5" style="261" bestFit="1" customWidth="1"/>
    <col min="11271" max="11271" width="15.5" style="261" bestFit="1" customWidth="1"/>
    <col min="11272" max="11272" width="14.5" style="261" bestFit="1" customWidth="1"/>
    <col min="11273" max="11273" width="10.33203125" style="261" bestFit="1" customWidth="1"/>
    <col min="11274" max="11274" width="22.5" style="261" bestFit="1" customWidth="1"/>
    <col min="11275" max="11520" width="8.83203125" style="261"/>
    <col min="11521" max="11521" width="19" style="261" bestFit="1" customWidth="1"/>
    <col min="11522" max="11522" width="20.1640625" style="261" bestFit="1" customWidth="1"/>
    <col min="11523" max="11523" width="10.5" style="261" bestFit="1" customWidth="1"/>
    <col min="11524" max="11524" width="7" style="261" bestFit="1" customWidth="1"/>
    <col min="11525" max="11525" width="63.1640625" style="261" bestFit="1" customWidth="1"/>
    <col min="11526" max="11526" width="19.5" style="261" bestFit="1" customWidth="1"/>
    <col min="11527" max="11527" width="15.5" style="261" bestFit="1" customWidth="1"/>
    <col min="11528" max="11528" width="14.5" style="261" bestFit="1" customWidth="1"/>
    <col min="11529" max="11529" width="10.33203125" style="261" bestFit="1" customWidth="1"/>
    <col min="11530" max="11530" width="22.5" style="261" bestFit="1" customWidth="1"/>
    <col min="11531" max="11776" width="8.83203125" style="261"/>
    <col min="11777" max="11777" width="19" style="261" bestFit="1" customWidth="1"/>
    <col min="11778" max="11778" width="20.1640625" style="261" bestFit="1" customWidth="1"/>
    <col min="11779" max="11779" width="10.5" style="261" bestFit="1" customWidth="1"/>
    <col min="11780" max="11780" width="7" style="261" bestFit="1" customWidth="1"/>
    <col min="11781" max="11781" width="63.1640625" style="261" bestFit="1" customWidth="1"/>
    <col min="11782" max="11782" width="19.5" style="261" bestFit="1" customWidth="1"/>
    <col min="11783" max="11783" width="15.5" style="261" bestFit="1" customWidth="1"/>
    <col min="11784" max="11784" width="14.5" style="261" bestFit="1" customWidth="1"/>
    <col min="11785" max="11785" width="10.33203125" style="261" bestFit="1" customWidth="1"/>
    <col min="11786" max="11786" width="22.5" style="261" bestFit="1" customWidth="1"/>
    <col min="11787" max="12032" width="8.83203125" style="261"/>
    <col min="12033" max="12033" width="19" style="261" bestFit="1" customWidth="1"/>
    <col min="12034" max="12034" width="20.1640625" style="261" bestFit="1" customWidth="1"/>
    <col min="12035" max="12035" width="10.5" style="261" bestFit="1" customWidth="1"/>
    <col min="12036" max="12036" width="7" style="261" bestFit="1" customWidth="1"/>
    <col min="12037" max="12037" width="63.1640625" style="261" bestFit="1" customWidth="1"/>
    <col min="12038" max="12038" width="19.5" style="261" bestFit="1" customWidth="1"/>
    <col min="12039" max="12039" width="15.5" style="261" bestFit="1" customWidth="1"/>
    <col min="12040" max="12040" width="14.5" style="261" bestFit="1" customWidth="1"/>
    <col min="12041" max="12041" width="10.33203125" style="261" bestFit="1" customWidth="1"/>
    <col min="12042" max="12042" width="22.5" style="261" bestFit="1" customWidth="1"/>
    <col min="12043" max="12288" width="8.83203125" style="261"/>
    <col min="12289" max="12289" width="19" style="261" bestFit="1" customWidth="1"/>
    <col min="12290" max="12290" width="20.1640625" style="261" bestFit="1" customWidth="1"/>
    <col min="12291" max="12291" width="10.5" style="261" bestFit="1" customWidth="1"/>
    <col min="12292" max="12292" width="7" style="261" bestFit="1" customWidth="1"/>
    <col min="12293" max="12293" width="63.1640625" style="261" bestFit="1" customWidth="1"/>
    <col min="12294" max="12294" width="19.5" style="261" bestFit="1" customWidth="1"/>
    <col min="12295" max="12295" width="15.5" style="261" bestFit="1" customWidth="1"/>
    <col min="12296" max="12296" width="14.5" style="261" bestFit="1" customWidth="1"/>
    <col min="12297" max="12297" width="10.33203125" style="261" bestFit="1" customWidth="1"/>
    <col min="12298" max="12298" width="22.5" style="261" bestFit="1" customWidth="1"/>
    <col min="12299" max="12544" width="8.83203125" style="261"/>
    <col min="12545" max="12545" width="19" style="261" bestFit="1" customWidth="1"/>
    <col min="12546" max="12546" width="20.1640625" style="261" bestFit="1" customWidth="1"/>
    <col min="12547" max="12547" width="10.5" style="261" bestFit="1" customWidth="1"/>
    <col min="12548" max="12548" width="7" style="261" bestFit="1" customWidth="1"/>
    <col min="12549" max="12549" width="63.1640625" style="261" bestFit="1" customWidth="1"/>
    <col min="12550" max="12550" width="19.5" style="261" bestFit="1" customWidth="1"/>
    <col min="12551" max="12551" width="15.5" style="261" bestFit="1" customWidth="1"/>
    <col min="12552" max="12552" width="14.5" style="261" bestFit="1" customWidth="1"/>
    <col min="12553" max="12553" width="10.33203125" style="261" bestFit="1" customWidth="1"/>
    <col min="12554" max="12554" width="22.5" style="261" bestFit="1" customWidth="1"/>
    <col min="12555" max="12800" width="8.83203125" style="261"/>
    <col min="12801" max="12801" width="19" style="261" bestFit="1" customWidth="1"/>
    <col min="12802" max="12802" width="20.1640625" style="261" bestFit="1" customWidth="1"/>
    <col min="12803" max="12803" width="10.5" style="261" bestFit="1" customWidth="1"/>
    <col min="12804" max="12804" width="7" style="261" bestFit="1" customWidth="1"/>
    <col min="12805" max="12805" width="63.1640625" style="261" bestFit="1" customWidth="1"/>
    <col min="12806" max="12806" width="19.5" style="261" bestFit="1" customWidth="1"/>
    <col min="12807" max="12807" width="15.5" style="261" bestFit="1" customWidth="1"/>
    <col min="12808" max="12808" width="14.5" style="261" bestFit="1" customWidth="1"/>
    <col min="12809" max="12809" width="10.33203125" style="261" bestFit="1" customWidth="1"/>
    <col min="12810" max="12810" width="22.5" style="261" bestFit="1" customWidth="1"/>
    <col min="12811" max="13056" width="8.83203125" style="261"/>
    <col min="13057" max="13057" width="19" style="261" bestFit="1" customWidth="1"/>
    <col min="13058" max="13058" width="20.1640625" style="261" bestFit="1" customWidth="1"/>
    <col min="13059" max="13059" width="10.5" style="261" bestFit="1" customWidth="1"/>
    <col min="13060" max="13060" width="7" style="261" bestFit="1" customWidth="1"/>
    <col min="13061" max="13061" width="63.1640625" style="261" bestFit="1" customWidth="1"/>
    <col min="13062" max="13062" width="19.5" style="261" bestFit="1" customWidth="1"/>
    <col min="13063" max="13063" width="15.5" style="261" bestFit="1" customWidth="1"/>
    <col min="13064" max="13064" width="14.5" style="261" bestFit="1" customWidth="1"/>
    <col min="13065" max="13065" width="10.33203125" style="261" bestFit="1" customWidth="1"/>
    <col min="13066" max="13066" width="22.5" style="261" bestFit="1" customWidth="1"/>
    <col min="13067" max="13312" width="8.83203125" style="261"/>
    <col min="13313" max="13313" width="19" style="261" bestFit="1" customWidth="1"/>
    <col min="13314" max="13314" width="20.1640625" style="261" bestFit="1" customWidth="1"/>
    <col min="13315" max="13315" width="10.5" style="261" bestFit="1" customWidth="1"/>
    <col min="13316" max="13316" width="7" style="261" bestFit="1" customWidth="1"/>
    <col min="13317" max="13317" width="63.1640625" style="261" bestFit="1" customWidth="1"/>
    <col min="13318" max="13318" width="19.5" style="261" bestFit="1" customWidth="1"/>
    <col min="13319" max="13319" width="15.5" style="261" bestFit="1" customWidth="1"/>
    <col min="13320" max="13320" width="14.5" style="261" bestFit="1" customWidth="1"/>
    <col min="13321" max="13321" width="10.33203125" style="261" bestFit="1" customWidth="1"/>
    <col min="13322" max="13322" width="22.5" style="261" bestFit="1" customWidth="1"/>
    <col min="13323" max="13568" width="8.83203125" style="261"/>
    <col min="13569" max="13569" width="19" style="261" bestFit="1" customWidth="1"/>
    <col min="13570" max="13570" width="20.1640625" style="261" bestFit="1" customWidth="1"/>
    <col min="13571" max="13571" width="10.5" style="261" bestFit="1" customWidth="1"/>
    <col min="13572" max="13572" width="7" style="261" bestFit="1" customWidth="1"/>
    <col min="13573" max="13573" width="63.1640625" style="261" bestFit="1" customWidth="1"/>
    <col min="13574" max="13574" width="19.5" style="261" bestFit="1" customWidth="1"/>
    <col min="13575" max="13575" width="15.5" style="261" bestFit="1" customWidth="1"/>
    <col min="13576" max="13576" width="14.5" style="261" bestFit="1" customWidth="1"/>
    <col min="13577" max="13577" width="10.33203125" style="261" bestFit="1" customWidth="1"/>
    <col min="13578" max="13578" width="22.5" style="261" bestFit="1" customWidth="1"/>
    <col min="13579" max="13824" width="8.83203125" style="261"/>
    <col min="13825" max="13825" width="19" style="261" bestFit="1" customWidth="1"/>
    <col min="13826" max="13826" width="20.1640625" style="261" bestFit="1" customWidth="1"/>
    <col min="13827" max="13827" width="10.5" style="261" bestFit="1" customWidth="1"/>
    <col min="13828" max="13828" width="7" style="261" bestFit="1" customWidth="1"/>
    <col min="13829" max="13829" width="63.1640625" style="261" bestFit="1" customWidth="1"/>
    <col min="13830" max="13830" width="19.5" style="261" bestFit="1" customWidth="1"/>
    <col min="13831" max="13831" width="15.5" style="261" bestFit="1" customWidth="1"/>
    <col min="13832" max="13832" width="14.5" style="261" bestFit="1" customWidth="1"/>
    <col min="13833" max="13833" width="10.33203125" style="261" bestFit="1" customWidth="1"/>
    <col min="13834" max="13834" width="22.5" style="261" bestFit="1" customWidth="1"/>
    <col min="13835" max="14080" width="8.83203125" style="261"/>
    <col min="14081" max="14081" width="19" style="261" bestFit="1" customWidth="1"/>
    <col min="14082" max="14082" width="20.1640625" style="261" bestFit="1" customWidth="1"/>
    <col min="14083" max="14083" width="10.5" style="261" bestFit="1" customWidth="1"/>
    <col min="14084" max="14084" width="7" style="261" bestFit="1" customWidth="1"/>
    <col min="14085" max="14085" width="63.1640625" style="261" bestFit="1" customWidth="1"/>
    <col min="14086" max="14086" width="19.5" style="261" bestFit="1" customWidth="1"/>
    <col min="14087" max="14087" width="15.5" style="261" bestFit="1" customWidth="1"/>
    <col min="14088" max="14088" width="14.5" style="261" bestFit="1" customWidth="1"/>
    <col min="14089" max="14089" width="10.33203125" style="261" bestFit="1" customWidth="1"/>
    <col min="14090" max="14090" width="22.5" style="261" bestFit="1" customWidth="1"/>
    <col min="14091" max="14336" width="8.83203125" style="261"/>
    <col min="14337" max="14337" width="19" style="261" bestFit="1" customWidth="1"/>
    <col min="14338" max="14338" width="20.1640625" style="261" bestFit="1" customWidth="1"/>
    <col min="14339" max="14339" width="10.5" style="261" bestFit="1" customWidth="1"/>
    <col min="14340" max="14340" width="7" style="261" bestFit="1" customWidth="1"/>
    <col min="14341" max="14341" width="63.1640625" style="261" bestFit="1" customWidth="1"/>
    <col min="14342" max="14342" width="19.5" style="261" bestFit="1" customWidth="1"/>
    <col min="14343" max="14343" width="15.5" style="261" bestFit="1" customWidth="1"/>
    <col min="14344" max="14344" width="14.5" style="261" bestFit="1" customWidth="1"/>
    <col min="14345" max="14345" width="10.33203125" style="261" bestFit="1" customWidth="1"/>
    <col min="14346" max="14346" width="22.5" style="261" bestFit="1" customWidth="1"/>
    <col min="14347" max="14592" width="8.83203125" style="261"/>
    <col min="14593" max="14593" width="19" style="261" bestFit="1" customWidth="1"/>
    <col min="14594" max="14594" width="20.1640625" style="261" bestFit="1" customWidth="1"/>
    <col min="14595" max="14595" width="10.5" style="261" bestFit="1" customWidth="1"/>
    <col min="14596" max="14596" width="7" style="261" bestFit="1" customWidth="1"/>
    <col min="14597" max="14597" width="63.1640625" style="261" bestFit="1" customWidth="1"/>
    <col min="14598" max="14598" width="19.5" style="261" bestFit="1" customWidth="1"/>
    <col min="14599" max="14599" width="15.5" style="261" bestFit="1" customWidth="1"/>
    <col min="14600" max="14600" width="14.5" style="261" bestFit="1" customWidth="1"/>
    <col min="14601" max="14601" width="10.33203125" style="261" bestFit="1" customWidth="1"/>
    <col min="14602" max="14602" width="22.5" style="261" bestFit="1" customWidth="1"/>
    <col min="14603" max="14848" width="8.83203125" style="261"/>
    <col min="14849" max="14849" width="19" style="261" bestFit="1" customWidth="1"/>
    <col min="14850" max="14850" width="20.1640625" style="261" bestFit="1" customWidth="1"/>
    <col min="14851" max="14851" width="10.5" style="261" bestFit="1" customWidth="1"/>
    <col min="14852" max="14852" width="7" style="261" bestFit="1" customWidth="1"/>
    <col min="14853" max="14853" width="63.1640625" style="261" bestFit="1" customWidth="1"/>
    <col min="14854" max="14854" width="19.5" style="261" bestFit="1" customWidth="1"/>
    <col min="14855" max="14855" width="15.5" style="261" bestFit="1" customWidth="1"/>
    <col min="14856" max="14856" width="14.5" style="261" bestFit="1" customWidth="1"/>
    <col min="14857" max="14857" width="10.33203125" style="261" bestFit="1" customWidth="1"/>
    <col min="14858" max="14858" width="22.5" style="261" bestFit="1" customWidth="1"/>
    <col min="14859" max="15104" width="8.83203125" style="261"/>
    <col min="15105" max="15105" width="19" style="261" bestFit="1" customWidth="1"/>
    <col min="15106" max="15106" width="20.1640625" style="261" bestFit="1" customWidth="1"/>
    <col min="15107" max="15107" width="10.5" style="261" bestFit="1" customWidth="1"/>
    <col min="15108" max="15108" width="7" style="261" bestFit="1" customWidth="1"/>
    <col min="15109" max="15109" width="63.1640625" style="261" bestFit="1" customWidth="1"/>
    <col min="15110" max="15110" width="19.5" style="261" bestFit="1" customWidth="1"/>
    <col min="15111" max="15111" width="15.5" style="261" bestFit="1" customWidth="1"/>
    <col min="15112" max="15112" width="14.5" style="261" bestFit="1" customWidth="1"/>
    <col min="15113" max="15113" width="10.33203125" style="261" bestFit="1" customWidth="1"/>
    <col min="15114" max="15114" width="22.5" style="261" bestFit="1" customWidth="1"/>
    <col min="15115" max="15360" width="8.83203125" style="261"/>
    <col min="15361" max="15361" width="19" style="261" bestFit="1" customWidth="1"/>
    <col min="15362" max="15362" width="20.1640625" style="261" bestFit="1" customWidth="1"/>
    <col min="15363" max="15363" width="10.5" style="261" bestFit="1" customWidth="1"/>
    <col min="15364" max="15364" width="7" style="261" bestFit="1" customWidth="1"/>
    <col min="15365" max="15365" width="63.1640625" style="261" bestFit="1" customWidth="1"/>
    <col min="15366" max="15366" width="19.5" style="261" bestFit="1" customWidth="1"/>
    <col min="15367" max="15367" width="15.5" style="261" bestFit="1" customWidth="1"/>
    <col min="15368" max="15368" width="14.5" style="261" bestFit="1" customWidth="1"/>
    <col min="15369" max="15369" width="10.33203125" style="261" bestFit="1" customWidth="1"/>
    <col min="15370" max="15370" width="22.5" style="261" bestFit="1" customWidth="1"/>
    <col min="15371" max="15616" width="8.83203125" style="261"/>
    <col min="15617" max="15617" width="19" style="261" bestFit="1" customWidth="1"/>
    <col min="15618" max="15618" width="20.1640625" style="261" bestFit="1" customWidth="1"/>
    <col min="15619" max="15619" width="10.5" style="261" bestFit="1" customWidth="1"/>
    <col min="15620" max="15620" width="7" style="261" bestFit="1" customWidth="1"/>
    <col min="15621" max="15621" width="63.1640625" style="261" bestFit="1" customWidth="1"/>
    <col min="15622" max="15622" width="19.5" style="261" bestFit="1" customWidth="1"/>
    <col min="15623" max="15623" width="15.5" style="261" bestFit="1" customWidth="1"/>
    <col min="15624" max="15624" width="14.5" style="261" bestFit="1" customWidth="1"/>
    <col min="15625" max="15625" width="10.33203125" style="261" bestFit="1" customWidth="1"/>
    <col min="15626" max="15626" width="22.5" style="261" bestFit="1" customWidth="1"/>
    <col min="15627" max="15872" width="8.83203125" style="261"/>
    <col min="15873" max="15873" width="19" style="261" bestFit="1" customWidth="1"/>
    <col min="15874" max="15874" width="20.1640625" style="261" bestFit="1" customWidth="1"/>
    <col min="15875" max="15875" width="10.5" style="261" bestFit="1" customWidth="1"/>
    <col min="15876" max="15876" width="7" style="261" bestFit="1" customWidth="1"/>
    <col min="15877" max="15877" width="63.1640625" style="261" bestFit="1" customWidth="1"/>
    <col min="15878" max="15878" width="19.5" style="261" bestFit="1" customWidth="1"/>
    <col min="15879" max="15879" width="15.5" style="261" bestFit="1" customWidth="1"/>
    <col min="15880" max="15880" width="14.5" style="261" bestFit="1" customWidth="1"/>
    <col min="15881" max="15881" width="10.33203125" style="261" bestFit="1" customWidth="1"/>
    <col min="15882" max="15882" width="22.5" style="261" bestFit="1" customWidth="1"/>
    <col min="15883" max="16128" width="8.83203125" style="261"/>
    <col min="16129" max="16129" width="19" style="261" bestFit="1" customWidth="1"/>
    <col min="16130" max="16130" width="20.1640625" style="261" bestFit="1" customWidth="1"/>
    <col min="16131" max="16131" width="10.5" style="261" bestFit="1" customWidth="1"/>
    <col min="16132" max="16132" width="7" style="261" bestFit="1" customWidth="1"/>
    <col min="16133" max="16133" width="63.1640625" style="261" bestFit="1" customWidth="1"/>
    <col min="16134" max="16134" width="19.5" style="261" bestFit="1" customWidth="1"/>
    <col min="16135" max="16135" width="15.5" style="261" bestFit="1" customWidth="1"/>
    <col min="16136" max="16136" width="14.5" style="261" bestFit="1" customWidth="1"/>
    <col min="16137" max="16137" width="10.33203125" style="261" bestFit="1" customWidth="1"/>
    <col min="16138" max="16138" width="22.5" style="261" bestFit="1" customWidth="1"/>
    <col min="16139" max="16384" width="8.83203125" style="261"/>
  </cols>
  <sheetData>
    <row r="1" spans="1:10">
      <c r="A1" s="365" t="s">
        <v>236</v>
      </c>
      <c r="B1" s="365"/>
      <c r="C1" s="365"/>
      <c r="D1" s="365"/>
      <c r="E1" s="365"/>
      <c r="F1" s="365"/>
      <c r="G1" s="365"/>
      <c r="H1" s="365"/>
      <c r="I1" s="365"/>
      <c r="J1" s="365"/>
    </row>
    <row r="2" spans="1:10">
      <c r="A2" s="262" t="s">
        <v>237</v>
      </c>
      <c r="B2" s="262" t="s">
        <v>238</v>
      </c>
      <c r="C2" s="262" t="s">
        <v>239</v>
      </c>
      <c r="D2" s="262" t="s">
        <v>240</v>
      </c>
      <c r="E2" s="262" t="s">
        <v>241</v>
      </c>
      <c r="F2" s="262" t="s">
        <v>242</v>
      </c>
      <c r="G2" s="262" t="s">
        <v>243</v>
      </c>
      <c r="H2" s="262" t="s">
        <v>244</v>
      </c>
      <c r="I2" s="262" t="s">
        <v>245</v>
      </c>
      <c r="J2" s="262" t="s">
        <v>246</v>
      </c>
    </row>
    <row r="3" spans="1:10">
      <c r="A3" s="261" t="s">
        <v>247</v>
      </c>
      <c r="B3" s="261" t="s">
        <v>248</v>
      </c>
      <c r="C3" s="261">
        <v>302070</v>
      </c>
      <c r="D3" s="261">
        <v>301093</v>
      </c>
      <c r="E3" s="261" t="s">
        <v>249</v>
      </c>
      <c r="F3" s="261" t="s">
        <v>220</v>
      </c>
      <c r="G3" s="261" t="s">
        <v>250</v>
      </c>
      <c r="H3" s="261">
        <v>2</v>
      </c>
      <c r="I3" s="261">
        <v>2</v>
      </c>
      <c r="J3" s="261" t="s">
        <v>219</v>
      </c>
    </row>
    <row r="4" spans="1:10">
      <c r="A4" s="365" t="s">
        <v>251</v>
      </c>
      <c r="B4" s="365"/>
      <c r="C4" s="365"/>
      <c r="D4" s="365"/>
      <c r="E4" s="365"/>
      <c r="F4" s="365"/>
      <c r="G4" s="365"/>
      <c r="H4" s="365"/>
      <c r="I4" s="365"/>
      <c r="J4" s="365"/>
    </row>
    <row r="5" spans="1:10">
      <c r="A5" s="262" t="s">
        <v>237</v>
      </c>
      <c r="B5" s="262" t="s">
        <v>238</v>
      </c>
      <c r="C5" s="262" t="s">
        <v>239</v>
      </c>
      <c r="D5" s="262" t="s">
        <v>240</v>
      </c>
      <c r="E5" s="262" t="s">
        <v>241</v>
      </c>
      <c r="F5" s="262" t="s">
        <v>242</v>
      </c>
      <c r="G5" s="262" t="s">
        <v>243</v>
      </c>
      <c r="H5" s="262" t="s">
        <v>244</v>
      </c>
      <c r="I5" s="262" t="s">
        <v>245</v>
      </c>
      <c r="J5" s="262" t="s">
        <v>246</v>
      </c>
    </row>
    <row r="6" spans="1:10">
      <c r="A6" s="261" t="s">
        <v>247</v>
      </c>
      <c r="B6" s="261" t="s">
        <v>248</v>
      </c>
      <c r="C6" s="261">
        <v>302070</v>
      </c>
      <c r="D6" s="261">
        <v>301154</v>
      </c>
      <c r="E6" s="261" t="s">
        <v>249</v>
      </c>
      <c r="F6" s="261" t="s">
        <v>220</v>
      </c>
      <c r="G6" s="261" t="s">
        <v>250</v>
      </c>
      <c r="H6" s="261">
        <v>2.33</v>
      </c>
      <c r="I6" s="261">
        <v>2.33</v>
      </c>
      <c r="J6" s="261" t="s">
        <v>222</v>
      </c>
    </row>
    <row r="7" spans="1:10">
      <c r="A7" s="261" t="s">
        <v>247</v>
      </c>
      <c r="B7" s="261" t="s">
        <v>248</v>
      </c>
      <c r="C7" s="261">
        <v>302070</v>
      </c>
      <c r="D7" s="261">
        <v>301154</v>
      </c>
      <c r="E7" s="261" t="s">
        <v>249</v>
      </c>
      <c r="F7" s="261" t="s">
        <v>220</v>
      </c>
      <c r="G7" s="261" t="s">
        <v>250</v>
      </c>
      <c r="H7" s="261">
        <v>1.67</v>
      </c>
      <c r="I7" s="261">
        <v>1.67</v>
      </c>
      <c r="J7" s="261" t="s">
        <v>223</v>
      </c>
    </row>
    <row r="8" spans="1:10">
      <c r="A8" s="365" t="s">
        <v>252</v>
      </c>
      <c r="B8" s="365"/>
      <c r="C8" s="365"/>
      <c r="D8" s="365"/>
      <c r="E8" s="365"/>
      <c r="F8" s="365"/>
      <c r="G8" s="365"/>
      <c r="H8" s="365"/>
      <c r="I8" s="365"/>
      <c r="J8" s="365"/>
    </row>
    <row r="9" spans="1:10">
      <c r="A9" s="262" t="s">
        <v>237</v>
      </c>
      <c r="B9" s="262" t="s">
        <v>238</v>
      </c>
      <c r="C9" s="262" t="s">
        <v>239</v>
      </c>
      <c r="D9" s="262" t="s">
        <v>240</v>
      </c>
      <c r="E9" s="262" t="s">
        <v>241</v>
      </c>
      <c r="F9" s="262" t="s">
        <v>242</v>
      </c>
      <c r="G9" s="262" t="s">
        <v>243</v>
      </c>
      <c r="H9" s="262" t="s">
        <v>244</v>
      </c>
      <c r="I9" s="262" t="s">
        <v>245</v>
      </c>
      <c r="J9" s="262" t="s">
        <v>246</v>
      </c>
    </row>
    <row r="10" spans="1:10">
      <c r="A10" s="261" t="s">
        <v>247</v>
      </c>
      <c r="B10" s="261" t="s">
        <v>248</v>
      </c>
      <c r="C10" s="261">
        <v>302070</v>
      </c>
      <c r="D10" s="261">
        <v>301304</v>
      </c>
      <c r="E10" s="261" t="s">
        <v>249</v>
      </c>
      <c r="F10" s="261" t="s">
        <v>220</v>
      </c>
      <c r="G10" s="261" t="s">
        <v>250</v>
      </c>
      <c r="H10" s="261">
        <v>2</v>
      </c>
      <c r="I10" s="261">
        <v>2</v>
      </c>
      <c r="J10" s="261" t="s">
        <v>225</v>
      </c>
    </row>
    <row r="11" spans="1:10">
      <c r="A11" s="261" t="s">
        <v>253</v>
      </c>
      <c r="B11" s="261" t="s">
        <v>94</v>
      </c>
      <c r="C11" s="261">
        <v>302281</v>
      </c>
      <c r="D11" s="261">
        <v>301644</v>
      </c>
      <c r="E11" s="261" t="s">
        <v>254</v>
      </c>
      <c r="F11" s="261" t="s">
        <v>255</v>
      </c>
      <c r="G11" s="261">
        <v>2</v>
      </c>
      <c r="H11" s="261">
        <v>2.67</v>
      </c>
      <c r="I11" s="261" t="s">
        <v>250</v>
      </c>
      <c r="J11" s="261" t="s">
        <v>228</v>
      </c>
    </row>
    <row r="12" spans="1:10">
      <c r="A12" s="365" t="s">
        <v>256</v>
      </c>
      <c r="B12" s="365"/>
      <c r="C12" s="365"/>
      <c r="D12" s="365"/>
      <c r="E12" s="365"/>
      <c r="F12" s="365"/>
      <c r="G12" s="365"/>
      <c r="H12" s="365"/>
      <c r="I12" s="365"/>
      <c r="J12" s="365"/>
    </row>
    <row r="13" spans="1:10">
      <c r="A13" s="262" t="s">
        <v>237</v>
      </c>
      <c r="B13" s="262" t="s">
        <v>238</v>
      </c>
      <c r="C13" s="262" t="s">
        <v>239</v>
      </c>
      <c r="D13" s="262" t="s">
        <v>240</v>
      </c>
      <c r="E13" s="262" t="s">
        <v>241</v>
      </c>
      <c r="F13" s="262" t="s">
        <v>242</v>
      </c>
      <c r="G13" s="262" t="s">
        <v>243</v>
      </c>
      <c r="H13" s="262" t="s">
        <v>244</v>
      </c>
      <c r="I13" s="262" t="s">
        <v>245</v>
      </c>
      <c r="J13" s="262" t="s">
        <v>246</v>
      </c>
    </row>
    <row r="14" spans="1:10">
      <c r="A14" s="261" t="s">
        <v>253</v>
      </c>
      <c r="B14" s="261" t="s">
        <v>94</v>
      </c>
      <c r="C14" s="261">
        <v>302708</v>
      </c>
      <c r="E14" s="261" t="s">
        <v>254</v>
      </c>
      <c r="F14" s="261" t="s">
        <v>255</v>
      </c>
      <c r="G14" s="261">
        <v>2</v>
      </c>
      <c r="H14" s="261">
        <v>2</v>
      </c>
      <c r="I14" s="261" t="s">
        <v>250</v>
      </c>
      <c r="J14" s="261" t="s">
        <v>231</v>
      </c>
    </row>
    <row r="15" spans="1:10">
      <c r="A15" s="261" t="s">
        <v>257</v>
      </c>
      <c r="B15" s="261" t="s">
        <v>258</v>
      </c>
      <c r="C15" s="261">
        <v>302743</v>
      </c>
      <c r="E15" s="261" t="s">
        <v>259</v>
      </c>
      <c r="F15" s="261" t="s">
        <v>10</v>
      </c>
      <c r="G15" s="261">
        <v>3</v>
      </c>
      <c r="H15" s="261">
        <v>2.67</v>
      </c>
      <c r="I15" s="261" t="s">
        <v>250</v>
      </c>
      <c r="J15" s="261" t="s">
        <v>231</v>
      </c>
    </row>
  </sheetData>
  <mergeCells count="4">
    <mergeCell ref="A1:J1"/>
    <mergeCell ref="A4:J4"/>
    <mergeCell ref="A8:J8"/>
    <mergeCell ref="A12:J12"/>
  </mergeCells>
  <pageMargins left="0.7" right="0.7" top="0.75" bottom="0.75" header="0.3" footer="0.3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9"/>
  <sheetViews>
    <sheetView topLeftCell="A43" zoomScale="75" zoomScaleNormal="75" zoomScalePageLayoutView="75" workbookViewId="0">
      <selection activeCell="K22" sqref="K22"/>
    </sheetView>
  </sheetViews>
  <sheetFormatPr baseColWidth="10" defaultColWidth="11.5" defaultRowHeight="18" x14ac:dyDescent="0"/>
  <cols>
    <col min="1" max="1" width="15.1640625" style="287" customWidth="1"/>
    <col min="2" max="2" width="34.83203125" style="287" customWidth="1"/>
    <col min="3" max="3" width="21.6640625" style="287" customWidth="1"/>
    <col min="4" max="4" width="38.83203125" style="287" customWidth="1"/>
    <col min="5" max="5" width="36.33203125" style="289" customWidth="1"/>
    <col min="6" max="6" width="20.6640625" style="289" customWidth="1"/>
    <col min="7" max="7" width="19.5" style="291" customWidth="1"/>
    <col min="8" max="8" width="16.5" style="289" customWidth="1"/>
    <col min="9" max="9" width="15.1640625" style="289" customWidth="1"/>
    <col min="10" max="10" width="18.1640625" style="290" customWidth="1"/>
    <col min="11" max="11" width="13" style="289" customWidth="1"/>
    <col min="12" max="12" width="11.5" style="287"/>
    <col min="13" max="13" width="21.33203125" style="287" customWidth="1"/>
    <col min="14" max="14" width="16.5" style="288" customWidth="1"/>
    <col min="15" max="15" width="16.5" style="287" customWidth="1"/>
    <col min="16" max="16384" width="11.5" style="287"/>
  </cols>
  <sheetData>
    <row r="1" spans="1:14" ht="19" thickBot="1">
      <c r="B1" s="289"/>
      <c r="C1" s="289" t="s">
        <v>330</v>
      </c>
    </row>
    <row r="2" spans="1:14" ht="54">
      <c r="A2" s="340" t="s">
        <v>0</v>
      </c>
      <c r="B2" s="338" t="s">
        <v>1</v>
      </c>
      <c r="C2" s="338" t="s">
        <v>321</v>
      </c>
      <c r="D2" s="353" t="s">
        <v>209</v>
      </c>
      <c r="E2" s="291" t="s">
        <v>210</v>
      </c>
      <c r="F2" s="291" t="s">
        <v>8</v>
      </c>
      <c r="G2" s="291" t="s">
        <v>10</v>
      </c>
      <c r="H2" s="352" t="s">
        <v>211</v>
      </c>
      <c r="I2" s="352" t="s">
        <v>212</v>
      </c>
      <c r="J2" s="352" t="s">
        <v>329</v>
      </c>
      <c r="K2" s="352" t="s">
        <v>214</v>
      </c>
      <c r="L2" s="287" t="s">
        <v>153</v>
      </c>
      <c r="M2" s="287" t="s">
        <v>328</v>
      </c>
      <c r="N2" s="288" t="s">
        <v>327</v>
      </c>
    </row>
    <row r="3" spans="1:14" ht="19" thickBot="1">
      <c r="A3" s="351"/>
      <c r="B3" s="350"/>
      <c r="C3" s="350"/>
      <c r="D3" s="349"/>
    </row>
    <row r="4" spans="1:14">
      <c r="A4" s="347">
        <v>50288</v>
      </c>
      <c r="B4" s="329" t="s">
        <v>23</v>
      </c>
      <c r="C4" s="329">
        <v>12</v>
      </c>
      <c r="D4" s="345" t="s">
        <v>122</v>
      </c>
      <c r="E4" s="291" t="s">
        <v>324</v>
      </c>
      <c r="F4" s="289" t="s">
        <v>14</v>
      </c>
      <c r="J4" s="290">
        <v>1</v>
      </c>
    </row>
    <row r="5" spans="1:14">
      <c r="A5" s="346">
        <v>44392</v>
      </c>
      <c r="B5" s="329" t="s">
        <v>19</v>
      </c>
      <c r="C5" s="329">
        <v>6</v>
      </c>
      <c r="D5" s="345" t="s">
        <v>123</v>
      </c>
      <c r="E5" s="291" t="s">
        <v>106</v>
      </c>
      <c r="F5" s="289" t="s">
        <v>20</v>
      </c>
      <c r="G5" s="291">
        <v>1</v>
      </c>
      <c r="M5" s="287">
        <v>1</v>
      </c>
    </row>
    <row r="6" spans="1:14">
      <c r="A6" s="346">
        <v>48006</v>
      </c>
      <c r="B6" s="329" t="s">
        <v>67</v>
      </c>
      <c r="C6" s="329">
        <v>6</v>
      </c>
      <c r="D6" s="345" t="s">
        <v>124</v>
      </c>
      <c r="E6" s="291" t="s">
        <v>10</v>
      </c>
      <c r="F6" s="289" t="s">
        <v>14</v>
      </c>
      <c r="G6" s="291">
        <v>1</v>
      </c>
    </row>
    <row r="7" spans="1:14">
      <c r="A7" s="348">
        <v>50257</v>
      </c>
      <c r="B7" s="329" t="s">
        <v>76</v>
      </c>
      <c r="C7" s="329">
        <v>6</v>
      </c>
      <c r="D7" s="345" t="s">
        <v>125</v>
      </c>
      <c r="E7" s="291" t="s">
        <v>10</v>
      </c>
      <c r="F7" s="289" t="s">
        <v>14</v>
      </c>
      <c r="G7" s="291">
        <v>1</v>
      </c>
    </row>
    <row r="8" spans="1:14">
      <c r="A8" s="346">
        <v>42056</v>
      </c>
      <c r="B8" s="329" t="s">
        <v>13</v>
      </c>
      <c r="C8" s="329">
        <v>3</v>
      </c>
      <c r="D8" s="345" t="s">
        <v>126</v>
      </c>
      <c r="E8" s="291" t="s">
        <v>10</v>
      </c>
      <c r="F8" s="289" t="s">
        <v>14</v>
      </c>
      <c r="G8" s="291">
        <v>1</v>
      </c>
    </row>
    <row r="9" spans="1:14">
      <c r="A9" s="346">
        <v>46881</v>
      </c>
      <c r="B9" s="329" t="s">
        <v>13</v>
      </c>
      <c r="C9" s="329">
        <v>6</v>
      </c>
      <c r="D9" s="345" t="s">
        <v>127</v>
      </c>
      <c r="E9" s="291" t="s">
        <v>10</v>
      </c>
      <c r="F9" s="289" t="s">
        <v>14</v>
      </c>
      <c r="G9" s="291">
        <v>1</v>
      </c>
    </row>
    <row r="10" spans="1:14">
      <c r="A10" s="347">
        <v>50065</v>
      </c>
      <c r="B10" s="329" t="s">
        <v>16</v>
      </c>
      <c r="C10" s="329">
        <v>9</v>
      </c>
      <c r="D10" s="345" t="s">
        <v>128</v>
      </c>
      <c r="E10" s="291" t="s">
        <v>10</v>
      </c>
      <c r="F10" s="289" t="s">
        <v>14</v>
      </c>
      <c r="G10" s="291">
        <v>1</v>
      </c>
    </row>
    <row r="11" spans="1:14">
      <c r="A11" s="346">
        <v>49989</v>
      </c>
      <c r="B11" s="329" t="s">
        <v>134</v>
      </c>
      <c r="C11" s="329">
        <v>9</v>
      </c>
      <c r="D11" s="345" t="s">
        <v>129</v>
      </c>
      <c r="E11" s="287" t="s">
        <v>152</v>
      </c>
      <c r="F11" s="289" t="s">
        <v>14</v>
      </c>
      <c r="L11" s="287">
        <v>1</v>
      </c>
    </row>
    <row r="12" spans="1:14">
      <c r="A12" s="346">
        <v>42146</v>
      </c>
      <c r="B12" s="329" t="s">
        <v>13</v>
      </c>
      <c r="C12" s="329">
        <v>9</v>
      </c>
      <c r="D12" s="345" t="s">
        <v>130</v>
      </c>
      <c r="E12" s="291" t="s">
        <v>10</v>
      </c>
      <c r="F12" s="289" t="s">
        <v>14</v>
      </c>
      <c r="G12" s="291">
        <v>1</v>
      </c>
    </row>
    <row r="13" spans="1:14">
      <c r="A13" s="346">
        <v>49579</v>
      </c>
      <c r="B13" s="329" t="s">
        <v>63</v>
      </c>
      <c r="C13" s="329">
        <v>9</v>
      </c>
      <c r="D13" s="345" t="s">
        <v>131</v>
      </c>
      <c r="E13" s="289" t="s">
        <v>12</v>
      </c>
      <c r="F13" s="289" t="s">
        <v>62</v>
      </c>
      <c r="N13" s="288">
        <v>1</v>
      </c>
    </row>
    <row r="14" spans="1:14">
      <c r="A14" s="346">
        <v>49493</v>
      </c>
      <c r="B14" s="329" t="s">
        <v>80</v>
      </c>
      <c r="C14" s="329">
        <v>6</v>
      </c>
      <c r="D14" s="345" t="s">
        <v>132</v>
      </c>
      <c r="E14" s="289" t="s">
        <v>12</v>
      </c>
      <c r="F14" s="289" t="s">
        <v>62</v>
      </c>
      <c r="N14" s="288">
        <v>1</v>
      </c>
    </row>
    <row r="15" spans="1:14">
      <c r="A15" s="346">
        <v>47701</v>
      </c>
      <c r="B15" s="329" t="s">
        <v>135</v>
      </c>
      <c r="C15" s="329">
        <v>15</v>
      </c>
      <c r="D15" s="345" t="s">
        <v>133</v>
      </c>
      <c r="E15" s="291" t="s">
        <v>10</v>
      </c>
      <c r="F15" s="289" t="s">
        <v>14</v>
      </c>
      <c r="G15" s="291">
        <v>1</v>
      </c>
    </row>
    <row r="16" spans="1:14">
      <c r="A16" s="346"/>
      <c r="B16" s="329"/>
      <c r="C16" s="329"/>
      <c r="D16" s="345"/>
      <c r="E16" s="291"/>
      <c r="H16" s="289" t="s">
        <v>323</v>
      </c>
    </row>
    <row r="17" spans="1:12">
      <c r="A17" s="346"/>
      <c r="B17" s="329"/>
      <c r="C17" s="329"/>
      <c r="D17" s="345"/>
    </row>
    <row r="18" spans="1:12">
      <c r="A18" s="346"/>
      <c r="B18" s="329"/>
      <c r="C18" s="329"/>
      <c r="D18" s="345"/>
      <c r="E18" s="291"/>
    </row>
    <row r="19" spans="1:12">
      <c r="A19" s="346"/>
      <c r="B19" s="329"/>
      <c r="C19" s="329"/>
      <c r="D19" s="345"/>
      <c r="E19" s="291"/>
    </row>
    <row r="20" spans="1:12" ht="19.5" customHeight="1">
      <c r="A20" s="346"/>
      <c r="B20" s="329"/>
      <c r="C20" s="329"/>
      <c r="D20" s="345"/>
      <c r="E20" s="291"/>
    </row>
    <row r="21" spans="1:12">
      <c r="A21" s="346"/>
      <c r="B21" s="329" t="s">
        <v>323</v>
      </c>
      <c r="C21" s="329"/>
      <c r="D21" s="345"/>
    </row>
    <row r="22" spans="1:12" ht="19" thickBot="1">
      <c r="A22" s="344"/>
      <c r="B22" s="343" t="s">
        <v>323</v>
      </c>
      <c r="C22" s="343"/>
      <c r="D22" s="342"/>
    </row>
    <row r="23" spans="1:12">
      <c r="A23" s="341"/>
      <c r="B23" s="291"/>
      <c r="C23" s="291"/>
      <c r="D23" s="291"/>
    </row>
    <row r="24" spans="1:12">
      <c r="A24" s="341"/>
      <c r="B24" s="291"/>
      <c r="C24" s="291"/>
      <c r="D24" s="291"/>
    </row>
    <row r="26" spans="1:12" ht="19" thickBot="1">
      <c r="B26" s="289"/>
      <c r="C26" s="289" t="s">
        <v>326</v>
      </c>
    </row>
    <row r="27" spans="1:12">
      <c r="A27" s="340" t="s">
        <v>0</v>
      </c>
      <c r="B27" s="339" t="s">
        <v>1</v>
      </c>
      <c r="C27" s="338" t="s">
        <v>321</v>
      </c>
      <c r="D27" s="337" t="s">
        <v>5</v>
      </c>
    </row>
    <row r="28" spans="1:12" ht="19" thickBot="1">
      <c r="A28" s="336"/>
      <c r="B28" s="335"/>
      <c r="C28" s="335"/>
      <c r="D28" s="334"/>
    </row>
    <row r="29" spans="1:12">
      <c r="A29" s="333">
        <v>52131</v>
      </c>
      <c r="B29" s="329" t="s">
        <v>13</v>
      </c>
      <c r="C29" s="325">
        <v>6</v>
      </c>
      <c r="D29" s="324" t="s">
        <v>137</v>
      </c>
      <c r="E29" s="291" t="s">
        <v>10</v>
      </c>
      <c r="F29" s="289" t="s">
        <v>14</v>
      </c>
      <c r="G29" s="291">
        <v>1</v>
      </c>
    </row>
    <row r="30" spans="1:12">
      <c r="A30" s="332">
        <v>51899</v>
      </c>
      <c r="B30" s="331" t="s">
        <v>77</v>
      </c>
      <c r="C30" s="325">
        <v>6</v>
      </c>
      <c r="D30" s="324" t="s">
        <v>138</v>
      </c>
      <c r="E30" s="291" t="s">
        <v>10</v>
      </c>
      <c r="F30" s="289" t="s">
        <v>14</v>
      </c>
      <c r="G30" s="291">
        <v>1</v>
      </c>
    </row>
    <row r="31" spans="1:12">
      <c r="A31" s="330">
        <v>52036</v>
      </c>
      <c r="B31" s="329" t="s">
        <v>13</v>
      </c>
      <c r="C31" s="325">
        <v>9</v>
      </c>
      <c r="D31" s="324" t="s">
        <v>139</v>
      </c>
      <c r="E31" s="291" t="s">
        <v>10</v>
      </c>
      <c r="F31" s="289" t="s">
        <v>14</v>
      </c>
      <c r="G31" s="291">
        <v>1</v>
      </c>
    </row>
    <row r="32" spans="1:12">
      <c r="A32" s="326">
        <v>51577</v>
      </c>
      <c r="B32" s="325" t="s">
        <v>134</v>
      </c>
      <c r="C32" s="325">
        <v>9</v>
      </c>
      <c r="D32" s="324" t="s">
        <v>140</v>
      </c>
      <c r="E32" s="287" t="s">
        <v>152</v>
      </c>
      <c r="F32" s="289" t="s">
        <v>14</v>
      </c>
      <c r="L32" s="287">
        <v>1</v>
      </c>
    </row>
    <row r="33" spans="1:13">
      <c r="A33" s="330">
        <v>46881</v>
      </c>
      <c r="B33" s="329" t="s">
        <v>13</v>
      </c>
      <c r="C33" s="325">
        <v>9</v>
      </c>
      <c r="D33" s="324" t="s">
        <v>141</v>
      </c>
      <c r="E33" s="291" t="s">
        <v>10</v>
      </c>
      <c r="F33" s="289" t="s">
        <v>14</v>
      </c>
      <c r="G33" s="291">
        <v>1</v>
      </c>
    </row>
    <row r="34" spans="1:13">
      <c r="A34" s="327">
        <v>45309</v>
      </c>
      <c r="B34" s="325" t="s">
        <v>16</v>
      </c>
      <c r="C34" s="325">
        <v>6</v>
      </c>
      <c r="D34" s="324" t="s">
        <v>142</v>
      </c>
      <c r="E34" s="291" t="s">
        <v>10</v>
      </c>
      <c r="F34" s="289" t="s">
        <v>14</v>
      </c>
      <c r="G34" s="291">
        <v>1</v>
      </c>
    </row>
    <row r="35" spans="1:13">
      <c r="A35" s="327">
        <v>50257</v>
      </c>
      <c r="B35" s="325" t="s">
        <v>76</v>
      </c>
      <c r="C35" s="325">
        <v>9</v>
      </c>
      <c r="D35" s="324" t="s">
        <v>143</v>
      </c>
      <c r="E35" s="291" t="s">
        <v>10</v>
      </c>
      <c r="F35" s="289" t="s">
        <v>14</v>
      </c>
      <c r="G35" s="291">
        <v>1</v>
      </c>
    </row>
    <row r="36" spans="1:13">
      <c r="A36" s="327">
        <v>48006</v>
      </c>
      <c r="B36" s="325" t="s">
        <v>67</v>
      </c>
      <c r="C36" s="325">
        <v>6</v>
      </c>
      <c r="D36" s="324" t="s">
        <v>144</v>
      </c>
      <c r="E36" s="291" t="s">
        <v>10</v>
      </c>
      <c r="F36" s="289" t="s">
        <v>14</v>
      </c>
      <c r="G36" s="291">
        <v>1</v>
      </c>
    </row>
    <row r="37" spans="1:13">
      <c r="A37" s="327">
        <v>44392</v>
      </c>
      <c r="B37" s="325" t="s">
        <v>19</v>
      </c>
      <c r="C37" s="325">
        <v>6</v>
      </c>
      <c r="D37" s="324" t="s">
        <v>145</v>
      </c>
      <c r="E37" s="291" t="s">
        <v>106</v>
      </c>
      <c r="F37" s="289" t="s">
        <v>20</v>
      </c>
      <c r="G37" s="291">
        <v>1</v>
      </c>
      <c r="M37" s="287">
        <v>1</v>
      </c>
    </row>
    <row r="38" spans="1:13">
      <c r="A38" s="327">
        <v>42783</v>
      </c>
      <c r="B38" s="325" t="s">
        <v>58</v>
      </c>
      <c r="C38" s="325">
        <v>9</v>
      </c>
      <c r="D38" s="324" t="s">
        <v>146</v>
      </c>
      <c r="E38" s="289" t="s">
        <v>325</v>
      </c>
      <c r="F38" s="289" t="s">
        <v>14</v>
      </c>
      <c r="G38" s="291">
        <v>1</v>
      </c>
      <c r="J38" s="290">
        <v>1</v>
      </c>
    </row>
    <row r="39" spans="1:13">
      <c r="A39" s="327">
        <v>50288</v>
      </c>
      <c r="B39" s="325" t="s">
        <v>23</v>
      </c>
      <c r="C39" s="325">
        <v>9</v>
      </c>
      <c r="D39" s="324" t="s">
        <v>147</v>
      </c>
      <c r="E39" s="291" t="s">
        <v>324</v>
      </c>
      <c r="F39" s="289" t="s">
        <v>14</v>
      </c>
      <c r="J39" s="290">
        <v>1</v>
      </c>
    </row>
    <row r="40" spans="1:13">
      <c r="A40" s="328">
        <v>51668</v>
      </c>
      <c r="B40" s="325" t="s">
        <v>136</v>
      </c>
      <c r="C40" s="325">
        <v>9</v>
      </c>
      <c r="D40" s="324" t="s">
        <v>61</v>
      </c>
      <c r="E40" s="289" t="s">
        <v>24</v>
      </c>
      <c r="F40" s="289" t="s">
        <v>14</v>
      </c>
      <c r="J40" s="290">
        <v>1</v>
      </c>
    </row>
    <row r="41" spans="1:13">
      <c r="A41" s="327">
        <v>47701</v>
      </c>
      <c r="B41" s="325" t="s">
        <v>78</v>
      </c>
      <c r="C41" s="325">
        <v>15</v>
      </c>
      <c r="D41" s="324" t="s">
        <v>148</v>
      </c>
      <c r="E41" s="291" t="s">
        <v>10</v>
      </c>
      <c r="F41" s="289" t="s">
        <v>14</v>
      </c>
      <c r="G41" s="291">
        <v>1</v>
      </c>
    </row>
    <row r="42" spans="1:13">
      <c r="A42" s="327"/>
      <c r="B42" s="325" t="s">
        <v>323</v>
      </c>
      <c r="C42" s="325"/>
      <c r="D42" s="324"/>
    </row>
    <row r="43" spans="1:13">
      <c r="A43" s="327"/>
      <c r="B43" s="325" t="s">
        <v>323</v>
      </c>
      <c r="C43" s="325"/>
      <c r="D43" s="324"/>
    </row>
    <row r="44" spans="1:13">
      <c r="A44" s="326"/>
      <c r="B44" s="325" t="s">
        <v>323</v>
      </c>
      <c r="C44" s="325"/>
      <c r="D44" s="324"/>
    </row>
    <row r="45" spans="1:13">
      <c r="A45" s="323"/>
      <c r="B45" s="322" t="s">
        <v>323</v>
      </c>
      <c r="C45" s="322"/>
      <c r="D45" s="321"/>
      <c r="E45" s="291"/>
    </row>
    <row r="46" spans="1:13">
      <c r="A46" s="320"/>
      <c r="B46" s="319" t="s">
        <v>323</v>
      </c>
      <c r="C46" s="319"/>
      <c r="D46" s="319"/>
    </row>
    <row r="47" spans="1:13">
      <c r="A47" s="320"/>
      <c r="B47" s="319"/>
      <c r="C47" s="319"/>
      <c r="D47" s="319"/>
    </row>
    <row r="48" spans="1:13">
      <c r="A48" s="320"/>
      <c r="B48" s="319"/>
      <c r="C48" s="319"/>
      <c r="D48" s="319"/>
    </row>
    <row r="49" spans="1:14">
      <c r="A49" s="318"/>
      <c r="B49" s="318"/>
      <c r="C49" s="318"/>
      <c r="D49" s="318"/>
      <c r="E49" s="291"/>
    </row>
    <row r="50" spans="1:14" ht="19" thickBot="1">
      <c r="C50" s="289" t="s">
        <v>322</v>
      </c>
    </row>
    <row r="51" spans="1:14">
      <c r="A51" s="317" t="s">
        <v>0</v>
      </c>
      <c r="B51" s="316" t="s">
        <v>1</v>
      </c>
      <c r="C51" s="315" t="s">
        <v>321</v>
      </c>
      <c r="D51" s="314" t="s">
        <v>5</v>
      </c>
    </row>
    <row r="52" spans="1:14" ht="19" thickBot="1">
      <c r="A52" s="313"/>
      <c r="B52" s="312"/>
      <c r="C52" s="312"/>
      <c r="D52" s="311"/>
    </row>
    <row r="53" spans="1:14">
      <c r="A53" s="310">
        <v>50257</v>
      </c>
      <c r="B53" s="302" t="s">
        <v>76</v>
      </c>
      <c r="C53" s="302">
        <v>9</v>
      </c>
      <c r="D53" s="298" t="s">
        <v>159</v>
      </c>
      <c r="E53" s="291" t="s">
        <v>10</v>
      </c>
      <c r="F53" s="289" t="s">
        <v>14</v>
      </c>
      <c r="G53" s="291">
        <v>1</v>
      </c>
    </row>
    <row r="54" spans="1:14">
      <c r="A54" s="304">
        <v>53307</v>
      </c>
      <c r="B54" s="302" t="s">
        <v>19</v>
      </c>
      <c r="C54" s="302">
        <v>6</v>
      </c>
      <c r="D54" s="298" t="s">
        <v>160</v>
      </c>
      <c r="E54" s="291" t="s">
        <v>106</v>
      </c>
      <c r="F54" s="289" t="s">
        <v>20</v>
      </c>
      <c r="G54" s="291">
        <v>1</v>
      </c>
      <c r="M54" s="287">
        <v>1</v>
      </c>
    </row>
    <row r="55" spans="1:14">
      <c r="A55" s="304">
        <v>48006</v>
      </c>
      <c r="B55" s="302" t="s">
        <v>67</v>
      </c>
      <c r="C55" s="302">
        <v>6</v>
      </c>
      <c r="D55" s="298" t="s">
        <v>68</v>
      </c>
      <c r="E55" s="291" t="s">
        <v>10</v>
      </c>
      <c r="F55" s="289" t="s">
        <v>14</v>
      </c>
      <c r="G55" s="291">
        <v>1</v>
      </c>
    </row>
    <row r="56" spans="1:14">
      <c r="A56" s="308">
        <v>50288</v>
      </c>
      <c r="B56" s="309" t="s">
        <v>23</v>
      </c>
      <c r="C56" s="302">
        <v>9</v>
      </c>
      <c r="D56" s="298" t="s">
        <v>161</v>
      </c>
      <c r="E56" s="289" t="s">
        <v>24</v>
      </c>
      <c r="F56" s="289" t="s">
        <v>14</v>
      </c>
      <c r="J56" s="290">
        <v>1</v>
      </c>
    </row>
    <row r="57" spans="1:14">
      <c r="A57" s="308">
        <v>53304</v>
      </c>
      <c r="B57" s="307" t="s">
        <v>136</v>
      </c>
      <c r="C57" s="306">
        <v>9</v>
      </c>
      <c r="D57" s="298" t="s">
        <v>162</v>
      </c>
      <c r="E57" s="289" t="s">
        <v>24</v>
      </c>
      <c r="F57" s="289" t="s">
        <v>14</v>
      </c>
      <c r="J57" s="290">
        <v>1</v>
      </c>
    </row>
    <row r="58" spans="1:14">
      <c r="A58" s="305">
        <v>46985</v>
      </c>
      <c r="B58" s="303" t="s">
        <v>60</v>
      </c>
      <c r="C58" s="302">
        <v>6</v>
      </c>
      <c r="D58" s="298" t="s">
        <v>163</v>
      </c>
      <c r="E58" s="291" t="s">
        <v>10</v>
      </c>
      <c r="F58" s="289" t="s">
        <v>14</v>
      </c>
      <c r="G58" s="291">
        <v>1</v>
      </c>
    </row>
    <row r="59" spans="1:14">
      <c r="A59" s="304">
        <v>51899</v>
      </c>
      <c r="B59" s="303" t="s">
        <v>77</v>
      </c>
      <c r="C59" s="302">
        <v>3</v>
      </c>
      <c r="D59" s="298" t="s">
        <v>164</v>
      </c>
      <c r="E59" s="291" t="s">
        <v>10</v>
      </c>
      <c r="F59" s="289" t="s">
        <v>14</v>
      </c>
      <c r="G59" s="291">
        <v>1</v>
      </c>
    </row>
    <row r="60" spans="1:14">
      <c r="A60" s="304">
        <v>54422</v>
      </c>
      <c r="B60" s="303" t="s">
        <v>77</v>
      </c>
      <c r="C60" s="302">
        <v>6</v>
      </c>
      <c r="D60" s="298" t="s">
        <v>165</v>
      </c>
      <c r="E60" s="291" t="s">
        <v>10</v>
      </c>
      <c r="F60" s="289" t="s">
        <v>14</v>
      </c>
      <c r="G60" s="291">
        <v>1</v>
      </c>
    </row>
    <row r="61" spans="1:14">
      <c r="A61" s="304">
        <v>47794</v>
      </c>
      <c r="B61" s="303" t="s">
        <v>22</v>
      </c>
      <c r="C61" s="302">
        <v>9</v>
      </c>
      <c r="D61" s="298" t="s">
        <v>166</v>
      </c>
      <c r="E61" s="291" t="s">
        <v>173</v>
      </c>
      <c r="F61" s="289" t="s">
        <v>14</v>
      </c>
      <c r="G61" s="291">
        <v>1</v>
      </c>
      <c r="J61" s="290">
        <v>1</v>
      </c>
    </row>
    <row r="62" spans="1:14">
      <c r="A62" s="304">
        <v>46895</v>
      </c>
      <c r="B62" s="303" t="s">
        <v>60</v>
      </c>
      <c r="C62" s="302">
        <v>1</v>
      </c>
      <c r="D62" s="298" t="s">
        <v>167</v>
      </c>
      <c r="E62" s="291" t="s">
        <v>10</v>
      </c>
      <c r="F62" s="289" t="s">
        <v>14</v>
      </c>
      <c r="G62" s="291">
        <v>1</v>
      </c>
    </row>
    <row r="63" spans="1:14">
      <c r="A63" s="304">
        <v>53823</v>
      </c>
      <c r="B63" s="303" t="s">
        <v>150</v>
      </c>
      <c r="C63" s="302">
        <v>7</v>
      </c>
      <c r="D63" s="298" t="s">
        <v>168</v>
      </c>
      <c r="E63" s="291" t="s">
        <v>106</v>
      </c>
      <c r="F63" s="289" t="s">
        <v>320</v>
      </c>
      <c r="G63" s="291">
        <v>1</v>
      </c>
      <c r="N63" s="288">
        <v>1</v>
      </c>
    </row>
    <row r="64" spans="1:14">
      <c r="A64" s="304">
        <v>52991</v>
      </c>
      <c r="B64" s="303" t="s">
        <v>78</v>
      </c>
      <c r="C64" s="302">
        <v>17</v>
      </c>
      <c r="D64" s="298" t="s">
        <v>169</v>
      </c>
      <c r="E64" s="291" t="s">
        <v>10</v>
      </c>
      <c r="F64" s="289" t="s">
        <v>14</v>
      </c>
      <c r="G64" s="291">
        <v>1</v>
      </c>
    </row>
    <row r="65" spans="1:21">
      <c r="A65" s="301"/>
      <c r="B65" s="303"/>
      <c r="C65" s="302"/>
      <c r="D65" s="298"/>
      <c r="E65" s="291"/>
    </row>
    <row r="66" spans="1:21">
      <c r="A66" s="301"/>
      <c r="B66" s="303"/>
      <c r="C66" s="302"/>
      <c r="D66" s="298"/>
    </row>
    <row r="67" spans="1:21">
      <c r="A67" s="301"/>
      <c r="B67" s="303"/>
      <c r="C67" s="302"/>
      <c r="D67" s="298"/>
      <c r="E67" s="291"/>
    </row>
    <row r="68" spans="1:21">
      <c r="A68" s="301"/>
      <c r="B68" s="303"/>
      <c r="C68" s="302"/>
      <c r="D68" s="298"/>
    </row>
    <row r="69" spans="1:21">
      <c r="A69" s="301"/>
      <c r="B69" s="300"/>
      <c r="C69" s="299"/>
      <c r="D69" s="298"/>
    </row>
    <row r="70" spans="1:21">
      <c r="A70" s="301"/>
      <c r="B70" s="300"/>
      <c r="C70" s="299"/>
      <c r="D70" s="298"/>
    </row>
    <row r="71" spans="1:21">
      <c r="A71" s="301"/>
      <c r="B71" s="300"/>
      <c r="C71" s="299"/>
      <c r="D71" s="298"/>
    </row>
    <row r="72" spans="1:21" ht="19" thickBot="1">
      <c r="A72" s="297"/>
      <c r="B72" s="296"/>
      <c r="C72" s="295"/>
      <c r="D72" s="294"/>
    </row>
    <row r="75" spans="1:21">
      <c r="E75" s="289" t="s">
        <v>113</v>
      </c>
      <c r="G75" s="293">
        <f t="shared" ref="G75:N75" si="0">SUM(G4:G74)</f>
        <v>28</v>
      </c>
      <c r="H75" s="293">
        <f t="shared" si="0"/>
        <v>0</v>
      </c>
      <c r="I75" s="293">
        <f t="shared" si="0"/>
        <v>0</v>
      </c>
      <c r="J75" s="293">
        <f t="shared" si="0"/>
        <v>7</v>
      </c>
      <c r="K75" s="293">
        <f t="shared" si="0"/>
        <v>0</v>
      </c>
      <c r="L75" s="293">
        <f t="shared" si="0"/>
        <v>2</v>
      </c>
      <c r="M75" s="293">
        <f t="shared" si="0"/>
        <v>3</v>
      </c>
      <c r="N75" s="293">
        <f t="shared" si="0"/>
        <v>3</v>
      </c>
      <c r="O75" s="293">
        <f>SUM(G75:N76)</f>
        <v>43</v>
      </c>
      <c r="P75" s="293"/>
      <c r="Q75" s="293"/>
      <c r="R75" s="293"/>
      <c r="S75" s="293"/>
      <c r="T75" s="293"/>
      <c r="U75" s="293"/>
    </row>
    <row r="76" spans="1:21">
      <c r="G76" s="289"/>
    </row>
    <row r="77" spans="1:21">
      <c r="G77" s="292">
        <f t="shared" ref="G77:O77" si="1">ROUND(G75/$O$75, 2)</f>
        <v>0.65</v>
      </c>
      <c r="H77" s="292">
        <f t="shared" si="1"/>
        <v>0</v>
      </c>
      <c r="I77" s="292">
        <f t="shared" si="1"/>
        <v>0</v>
      </c>
      <c r="J77" s="292">
        <f t="shared" si="1"/>
        <v>0.16</v>
      </c>
      <c r="K77" s="292">
        <f t="shared" si="1"/>
        <v>0</v>
      </c>
      <c r="L77" s="292">
        <f t="shared" si="1"/>
        <v>0.05</v>
      </c>
      <c r="M77" s="292">
        <f t="shared" si="1"/>
        <v>7.0000000000000007E-2</v>
      </c>
      <c r="N77" s="292">
        <f t="shared" si="1"/>
        <v>7.0000000000000007E-2</v>
      </c>
      <c r="O77" s="292">
        <f t="shared" si="1"/>
        <v>1</v>
      </c>
    </row>
    <row r="79" spans="1:21">
      <c r="G79" s="291" t="s">
        <v>10</v>
      </c>
      <c r="H79" s="291" t="s">
        <v>211</v>
      </c>
      <c r="I79" s="291" t="s">
        <v>212</v>
      </c>
      <c r="J79" s="291" t="s">
        <v>24</v>
      </c>
      <c r="K79" s="291" t="s">
        <v>214</v>
      </c>
      <c r="L79" s="287" t="s">
        <v>153</v>
      </c>
      <c r="M79" s="287" t="s">
        <v>319</v>
      </c>
      <c r="N79" s="288" t="s">
        <v>318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abSelected="1" workbookViewId="0">
      <selection activeCell="D18" sqref="D18"/>
    </sheetView>
  </sheetViews>
  <sheetFormatPr baseColWidth="10" defaultColWidth="8.83203125" defaultRowHeight="16" x14ac:dyDescent="0"/>
  <cols>
    <col min="1" max="1" width="16.1640625" style="9" customWidth="1"/>
    <col min="2" max="2" width="18.83203125" style="281" customWidth="1"/>
    <col min="3" max="3" width="15.33203125" style="282" customWidth="1"/>
    <col min="4" max="4" width="35.5" style="282" customWidth="1"/>
    <col min="5" max="5" width="14.5" style="282" customWidth="1"/>
    <col min="6" max="6" width="146.6640625" style="281" customWidth="1"/>
    <col min="7" max="21" width="8.83203125" style="9"/>
    <col min="22" max="16384" width="8.83203125" style="2"/>
  </cols>
  <sheetData>
    <row r="1" spans="1:6" s="9" customFormat="1">
      <c r="A1" s="281"/>
      <c r="B1" s="285" t="s">
        <v>317</v>
      </c>
      <c r="C1" s="282"/>
      <c r="D1" s="282"/>
      <c r="E1" s="282"/>
      <c r="F1" s="281"/>
    </row>
    <row r="3" spans="1:6" s="9" customFormat="1">
      <c r="B3" s="281"/>
      <c r="C3" s="282"/>
      <c r="D3" s="282"/>
      <c r="E3" s="282"/>
    </row>
    <row r="4" spans="1:6" s="6" customFormat="1">
      <c r="B4" s="285" t="s">
        <v>1</v>
      </c>
      <c r="C4" s="286" t="s">
        <v>316</v>
      </c>
      <c r="D4" s="286" t="s">
        <v>315</v>
      </c>
      <c r="E4" s="286" t="s">
        <v>314</v>
      </c>
      <c r="F4" s="285" t="s">
        <v>313</v>
      </c>
    </row>
    <row r="5" spans="1:6" s="9" customFormat="1">
      <c r="B5" s="281" t="s">
        <v>285</v>
      </c>
      <c r="C5" s="282" t="s">
        <v>278</v>
      </c>
      <c r="D5" s="282" t="s">
        <v>312</v>
      </c>
      <c r="E5" s="282">
        <v>3</v>
      </c>
      <c r="F5" s="281"/>
    </row>
    <row r="6" spans="1:6" s="9" customFormat="1">
      <c r="B6" s="281" t="s">
        <v>13</v>
      </c>
      <c r="C6" s="284" t="s">
        <v>278</v>
      </c>
      <c r="D6" s="283" t="s">
        <v>311</v>
      </c>
      <c r="E6" s="282">
        <v>6</v>
      </c>
      <c r="F6" s="281"/>
    </row>
    <row r="7" spans="1:6" s="9" customFormat="1">
      <c r="B7" s="281" t="s">
        <v>310</v>
      </c>
      <c r="C7" s="282">
        <v>55451</v>
      </c>
      <c r="D7" s="283" t="s">
        <v>309</v>
      </c>
      <c r="E7" s="282">
        <v>9</v>
      </c>
      <c r="F7" s="4" t="s">
        <v>308</v>
      </c>
    </row>
    <row r="8" spans="1:6" s="9" customFormat="1">
      <c r="B8" s="281" t="s">
        <v>22</v>
      </c>
      <c r="C8" s="282">
        <v>55358</v>
      </c>
      <c r="D8" s="283" t="s">
        <v>307</v>
      </c>
      <c r="E8" s="282">
        <v>6</v>
      </c>
      <c r="F8" s="4" t="s">
        <v>306</v>
      </c>
    </row>
    <row r="9" spans="1:6" s="9" customFormat="1">
      <c r="B9" s="281" t="s">
        <v>77</v>
      </c>
      <c r="C9" s="282">
        <v>55626</v>
      </c>
      <c r="D9" s="283" t="s">
        <v>305</v>
      </c>
      <c r="E9" s="282">
        <v>6</v>
      </c>
      <c r="F9" s="4" t="s">
        <v>304</v>
      </c>
    </row>
    <row r="10" spans="1:6" s="9" customFormat="1">
      <c r="B10" s="281" t="s">
        <v>13</v>
      </c>
      <c r="C10" s="282">
        <v>52131</v>
      </c>
      <c r="D10" s="283" t="s">
        <v>303</v>
      </c>
      <c r="E10" s="282">
        <v>3</v>
      </c>
      <c r="F10" s="281" t="s">
        <v>302</v>
      </c>
    </row>
    <row r="11" spans="1:6" s="9" customFormat="1">
      <c r="B11" s="281" t="s">
        <v>13</v>
      </c>
      <c r="C11" s="282">
        <v>52131</v>
      </c>
      <c r="D11" s="283" t="s">
        <v>301</v>
      </c>
      <c r="E11" s="282">
        <v>3</v>
      </c>
      <c r="F11" s="281"/>
    </row>
    <row r="12" spans="1:6" s="9" customFormat="1">
      <c r="B12" s="281" t="s">
        <v>300</v>
      </c>
      <c r="C12" s="282">
        <v>55813</v>
      </c>
      <c r="D12" s="283" t="s">
        <v>299</v>
      </c>
      <c r="E12" s="282">
        <v>6</v>
      </c>
      <c r="F12" s="4" t="s">
        <v>298</v>
      </c>
    </row>
    <row r="13" spans="1:6" s="9" customFormat="1">
      <c r="B13" s="281" t="s">
        <v>136</v>
      </c>
      <c r="C13" s="282">
        <v>53304</v>
      </c>
      <c r="D13" s="283" t="s">
        <v>297</v>
      </c>
      <c r="E13" s="282">
        <v>9</v>
      </c>
      <c r="F13" s="281" t="s">
        <v>296</v>
      </c>
    </row>
    <row r="14" spans="1:6" s="9" customFormat="1">
      <c r="B14" s="281" t="s">
        <v>23</v>
      </c>
      <c r="C14" s="282">
        <v>55852</v>
      </c>
      <c r="D14" s="283" t="s">
        <v>295</v>
      </c>
      <c r="E14" s="282">
        <v>6</v>
      </c>
      <c r="F14" s="281" t="s">
        <v>294</v>
      </c>
    </row>
    <row r="15" spans="1:6" s="9" customFormat="1">
      <c r="B15" s="281" t="s">
        <v>67</v>
      </c>
      <c r="C15" s="282">
        <v>48006</v>
      </c>
      <c r="D15" s="283" t="s">
        <v>293</v>
      </c>
      <c r="E15" s="282">
        <v>6</v>
      </c>
      <c r="F15" s="281" t="s">
        <v>292</v>
      </c>
    </row>
    <row r="16" spans="1:6" s="9" customFormat="1">
      <c r="B16" s="281" t="s">
        <v>76</v>
      </c>
      <c r="C16" s="282">
        <v>50257</v>
      </c>
      <c r="D16" s="283" t="s">
        <v>291</v>
      </c>
      <c r="E16" s="282">
        <v>12</v>
      </c>
      <c r="F16" s="281" t="s">
        <v>290</v>
      </c>
    </row>
    <row r="17" spans="2:9" s="9" customFormat="1">
      <c r="B17" s="281" t="s">
        <v>60</v>
      </c>
      <c r="C17" s="282">
        <v>52848</v>
      </c>
      <c r="D17" s="283" t="s">
        <v>289</v>
      </c>
      <c r="E17" s="282">
        <v>6</v>
      </c>
      <c r="F17" s="281" t="s">
        <v>288</v>
      </c>
    </row>
    <row r="18" spans="2:9" s="9" customFormat="1">
      <c r="B18" s="281" t="s">
        <v>150</v>
      </c>
      <c r="C18" s="282">
        <v>55176</v>
      </c>
      <c r="D18" s="283" t="s">
        <v>287</v>
      </c>
      <c r="E18" s="282">
        <v>9</v>
      </c>
      <c r="F18" s="281" t="s">
        <v>286</v>
      </c>
      <c r="I18" s="283"/>
    </row>
    <row r="19" spans="2:9" s="9" customFormat="1">
      <c r="B19" s="281" t="s">
        <v>279</v>
      </c>
      <c r="C19" s="282" t="s">
        <v>278</v>
      </c>
      <c r="D19" s="283">
        <v>43068.416666666664</v>
      </c>
      <c r="E19" s="282">
        <v>1</v>
      </c>
      <c r="F19" s="281"/>
    </row>
    <row r="20" spans="2:9" s="9" customFormat="1">
      <c r="B20" s="281" t="s">
        <v>285</v>
      </c>
      <c r="C20" s="282" t="s">
        <v>278</v>
      </c>
      <c r="D20" s="283" t="s">
        <v>284</v>
      </c>
      <c r="E20" s="282">
        <v>2</v>
      </c>
      <c r="F20" s="281"/>
    </row>
    <row r="21" spans="2:9" s="9" customFormat="1">
      <c r="B21" s="281" t="s">
        <v>78</v>
      </c>
      <c r="C21" s="282">
        <v>54922</v>
      </c>
      <c r="D21" s="283" t="s">
        <v>283</v>
      </c>
      <c r="E21" s="282">
        <v>9</v>
      </c>
      <c r="F21" s="281" t="s">
        <v>282</v>
      </c>
    </row>
    <row r="22" spans="2:9" s="9" customFormat="1">
      <c r="B22" s="281" t="s">
        <v>78</v>
      </c>
      <c r="C22" s="282">
        <v>54930</v>
      </c>
      <c r="D22" s="283" t="s">
        <v>281</v>
      </c>
      <c r="E22" s="282">
        <v>6</v>
      </c>
      <c r="F22" s="281" t="s">
        <v>280</v>
      </c>
    </row>
    <row r="23" spans="2:9" s="9" customFormat="1">
      <c r="B23" s="281" t="s">
        <v>279</v>
      </c>
      <c r="C23" s="282" t="s">
        <v>278</v>
      </c>
      <c r="D23" s="282" t="s">
        <v>277</v>
      </c>
      <c r="E23" s="282"/>
      <c r="F23" s="281"/>
    </row>
    <row r="24" spans="2:9" s="9" customFormat="1">
      <c r="B24" s="281"/>
      <c r="C24" s="282"/>
      <c r="D24" s="282"/>
      <c r="E24" s="282"/>
      <c r="F24" s="281"/>
    </row>
    <row r="25" spans="2:9" s="9" customFormat="1">
      <c r="B25" s="6" t="s">
        <v>276</v>
      </c>
      <c r="C25" s="282"/>
      <c r="D25" s="282"/>
      <c r="E25" s="282"/>
      <c r="F25" s="281"/>
    </row>
    <row r="26" spans="2:9" s="9" customFormat="1">
      <c r="B26" s="281"/>
      <c r="C26" s="282"/>
      <c r="D26" s="282"/>
      <c r="E26" s="282"/>
      <c r="F26" s="281"/>
    </row>
    <row r="27" spans="2:9" s="9" customFormat="1">
      <c r="B27" s="281" t="s">
        <v>22</v>
      </c>
      <c r="C27" s="282">
        <v>47794</v>
      </c>
      <c r="D27" s="282"/>
      <c r="E27" s="282">
        <v>0</v>
      </c>
      <c r="F27" s="281" t="s">
        <v>275</v>
      </c>
    </row>
    <row r="28" spans="2:9" s="9" customFormat="1">
      <c r="B28" s="281" t="s">
        <v>274</v>
      </c>
      <c r="C28" s="282">
        <v>55875</v>
      </c>
      <c r="D28" s="282"/>
      <c r="E28" s="282">
        <v>0</v>
      </c>
      <c r="F28" s="281" t="s">
        <v>273</v>
      </c>
    </row>
    <row r="29" spans="2:9" s="9" customFormat="1">
      <c r="B29" s="281"/>
      <c r="C29" s="282"/>
      <c r="D29" s="282"/>
      <c r="E29" s="282"/>
      <c r="F29" s="281"/>
    </row>
    <row r="32" spans="2:9" s="9" customFormat="1">
      <c r="B32" s="281"/>
      <c r="C32" s="282"/>
      <c r="D32" s="282"/>
      <c r="E32" s="282"/>
      <c r="F32" s="281"/>
    </row>
    <row r="33" spans="2:6" s="9" customFormat="1">
      <c r="B33" s="281"/>
      <c r="C33" s="282"/>
      <c r="D33" s="282"/>
      <c r="E33" s="282"/>
      <c r="F33" s="281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App.2a - 6BMB 2016-3</vt:lpstr>
      <vt:lpstr>App.2b - 6BMB 2017-1</vt:lpstr>
      <vt:lpstr>App.2c - 6BMB 2017-2</vt:lpstr>
      <vt:lpstr>App.2d - 6BMB Prop.</vt:lpstr>
      <vt:lpstr>App.2e - 6BMB Funding</vt:lpstr>
      <vt:lpstr>App.2f - 6BMB Stats</vt:lpstr>
      <vt:lpstr>App.2g - XPD-D Prop.</vt:lpstr>
      <vt:lpstr>App.3a - 6BMB Sched</vt:lpstr>
      <vt:lpstr>App.3b - 6BMB 2017-3</vt:lpstr>
      <vt:lpstr>App.3e - XPD-D Sched</vt:lpstr>
      <vt:lpstr>App.4a - 6BMB Users</vt:lpstr>
      <vt:lpstr>App.4b - XPD-D Users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Haiyan Chen</dc:creator>
  <cp:lastModifiedBy>DONALD WEIDNER</cp:lastModifiedBy>
  <dcterms:created xsi:type="dcterms:W3CDTF">2016-11-21T19:13:55Z</dcterms:created>
  <dcterms:modified xsi:type="dcterms:W3CDTF">2017-11-16T02:15:20Z</dcterms:modified>
</cp:coreProperties>
</file>