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606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wbi/Documents/UIUC-COMPRES/annual-report/2016/new-version/"/>
    </mc:Choice>
  </mc:AlternateContent>
  <bookViews>
    <workbookView xWindow="7460" yWindow="1220" windowWidth="28800" windowHeight="17460"/>
  </bookViews>
  <sheets>
    <sheet name="BAC_T2_2006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6" i="1" l="1"/>
  <c r="E77" i="1"/>
  <c r="E78" i="1"/>
  <c r="E82" i="1"/>
  <c r="F78" i="1"/>
  <c r="G78" i="1"/>
  <c r="H78" i="1"/>
  <c r="E81" i="1"/>
  <c r="G80" i="1"/>
  <c r="F80" i="1"/>
  <c r="I77" i="1"/>
  <c r="I78" i="1"/>
  <c r="I79" i="1"/>
  <c r="H79" i="1"/>
  <c r="G79" i="1"/>
  <c r="F79" i="1"/>
  <c r="E49" i="1"/>
  <c r="E50" i="1"/>
  <c r="E51" i="1"/>
  <c r="C55" i="1"/>
  <c r="F51" i="1"/>
  <c r="G51" i="1"/>
  <c r="E54" i="1"/>
  <c r="G53" i="1"/>
  <c r="F53" i="1"/>
  <c r="I50" i="1"/>
  <c r="I51" i="1"/>
  <c r="I52" i="1"/>
  <c r="H51" i="1"/>
  <c r="H52" i="1"/>
  <c r="G52" i="1"/>
  <c r="F52" i="1"/>
  <c r="I49" i="1"/>
  <c r="G24" i="1"/>
  <c r="E22" i="1"/>
  <c r="E23" i="1"/>
  <c r="H24" i="1"/>
  <c r="L28" i="1"/>
  <c r="F24" i="1"/>
  <c r="E28" i="1"/>
  <c r="G26" i="1"/>
  <c r="E24" i="1"/>
  <c r="H25" i="1"/>
  <c r="I23" i="1"/>
  <c r="I24" i="1"/>
  <c r="F26" i="1"/>
  <c r="E27" i="1"/>
  <c r="F25" i="1"/>
  <c r="I25" i="1"/>
  <c r="G25" i="1"/>
</calcChain>
</file>

<file path=xl/sharedStrings.xml><?xml version="1.0" encoding="utf-8"?>
<sst xmlns="http://schemas.openxmlformats.org/spreadsheetml/2006/main" count="355" uniqueCount="181">
  <si>
    <t>GUP ID</t>
  </si>
  <si>
    <t>Spokesperson</t>
  </si>
  <si>
    <t>Starts</t>
  </si>
  <si>
    <t>Ends</t>
  </si>
  <si>
    <t>SHIFTS</t>
  </si>
  <si>
    <t>internal</t>
  </si>
  <si>
    <t>Station</t>
  </si>
  <si>
    <t>NOTES</t>
  </si>
  <si>
    <t>Contact</t>
  </si>
  <si>
    <t>B</t>
  </si>
  <si>
    <t>C</t>
  </si>
  <si>
    <t>IXS</t>
  </si>
  <si>
    <t>D</t>
  </si>
  <si>
    <t>Statistics</t>
  </si>
  <si>
    <t>Total shifts</t>
  </si>
  <si>
    <t>Shift percentage</t>
  </si>
  <si>
    <t>NRS vs IXS ratio</t>
  </si>
  <si>
    <t>PUP</t>
  </si>
  <si>
    <t>NRS</t>
  </si>
  <si>
    <t>Operations Allowance(8%)</t>
  </si>
  <si>
    <t>General User Baseline</t>
  </si>
  <si>
    <t xml:space="preserve"> </t>
  </si>
  <si>
    <t>Total PUP scheduled</t>
  </si>
  <si>
    <t>Total GUP scheduled</t>
  </si>
  <si>
    <t>Total PUP requested by the BAC (18%)</t>
  </si>
  <si>
    <t>Total GUP requested by BAC (80%)</t>
  </si>
  <si>
    <t>B/C/D</t>
  </si>
  <si>
    <t>Zhao/Hu</t>
  </si>
  <si>
    <t>Hu/Zhao</t>
  </si>
  <si>
    <t>Fe, LT</t>
  </si>
  <si>
    <t>Sutherlin</t>
  </si>
  <si>
    <t>Fe,LT</t>
  </si>
  <si>
    <t>Aux</t>
  </si>
  <si>
    <t>Zhao</t>
  </si>
  <si>
    <t>HHLM</t>
  </si>
  <si>
    <t>Lehnert</t>
  </si>
  <si>
    <t>Internal</t>
  </si>
  <si>
    <t>Toellner</t>
  </si>
  <si>
    <t>DeBeer</t>
  </si>
  <si>
    <t>Bass</t>
  </si>
  <si>
    <t>3ID Beam Schedule T1 2016</t>
  </si>
  <si>
    <t>8:00; 3/2/2016</t>
  </si>
  <si>
    <t>8:00; 3/4/2016</t>
  </si>
  <si>
    <t>8:00; 4/14/2016</t>
  </si>
  <si>
    <t>8:00; 2/2/2016</t>
  </si>
  <si>
    <t>8:00; 2/12/2016</t>
  </si>
  <si>
    <t>8:00; 2/5/2016</t>
  </si>
  <si>
    <t>HPLT,Dy</t>
  </si>
  <si>
    <t>Bi/Zhao</t>
  </si>
  <si>
    <t>Yang</t>
  </si>
  <si>
    <t>Chang</t>
  </si>
  <si>
    <t>8:00; 2/16/2016</t>
  </si>
  <si>
    <t>8:00; 2/17/2016</t>
  </si>
  <si>
    <t>Scheidt</t>
  </si>
  <si>
    <t>8:00;2/29/2016</t>
  </si>
  <si>
    <t>Bio, Fe</t>
  </si>
  <si>
    <t>Optics</t>
  </si>
  <si>
    <t>Toellner/Hu</t>
  </si>
  <si>
    <t>Bi</t>
  </si>
  <si>
    <t>Hybrid, Fe</t>
  </si>
  <si>
    <t>Alp/Bi</t>
  </si>
  <si>
    <t>8:00; 3/15/2016</t>
  </si>
  <si>
    <t>IHEP mono</t>
  </si>
  <si>
    <t>Zhao/Toellner</t>
  </si>
  <si>
    <t>8:00; 3/16/2016</t>
  </si>
  <si>
    <t>Ahmet</t>
  </si>
  <si>
    <t>8:00; 3/29/2016</t>
  </si>
  <si>
    <t>8:00; 3/30/2016</t>
  </si>
  <si>
    <t>8:00; 4/4/2016</t>
  </si>
  <si>
    <t>Guo</t>
  </si>
  <si>
    <t>8:00; 4/9/2016</t>
  </si>
  <si>
    <t>8:00; 419/2016</t>
  </si>
  <si>
    <t>8:00; 4/20/2016</t>
  </si>
  <si>
    <t>23:59; 4/26/2016</t>
  </si>
  <si>
    <t>Li</t>
  </si>
  <si>
    <t>Niedziela</t>
  </si>
  <si>
    <t>Brill</t>
  </si>
  <si>
    <t>Li-He</t>
  </si>
  <si>
    <t>HP, 2meV</t>
  </si>
  <si>
    <t>8:00; 2/21/2016</t>
  </si>
  <si>
    <t>8:00;2/23/2016</t>
  </si>
  <si>
    <t>8:00; 2/24/2016</t>
  </si>
  <si>
    <t>Cramer</t>
  </si>
  <si>
    <t>8:00; 3/10/2016</t>
  </si>
  <si>
    <t>8:00; 3/14/2016</t>
  </si>
  <si>
    <t>Alatas</t>
  </si>
  <si>
    <t>8:00; 3/21/2016</t>
  </si>
  <si>
    <t>Zhao/Xu</t>
  </si>
  <si>
    <t>3ID Beam Schedule T2 2016</t>
  </si>
  <si>
    <t>8:00; 6/1/2016</t>
  </si>
  <si>
    <t>8:00; 6/3/2016</t>
  </si>
  <si>
    <t>optics</t>
  </si>
  <si>
    <t>Toellner/Zhao</t>
  </si>
  <si>
    <t>Roldan Cuenya</t>
  </si>
  <si>
    <t>8:00; 6/15/2016</t>
  </si>
  <si>
    <t>Fe, thin fild</t>
  </si>
  <si>
    <t>Lai</t>
  </si>
  <si>
    <t>8:00; 6/20/2016</t>
  </si>
  <si>
    <t>Fe,HP</t>
  </si>
  <si>
    <t>Zhao/Bi</t>
  </si>
  <si>
    <t>Struzhkin</t>
  </si>
  <si>
    <t>8:00; 6/21/2016</t>
  </si>
  <si>
    <t>8:00; 6/27/2016</t>
  </si>
  <si>
    <t>Fe,LTHP</t>
  </si>
  <si>
    <t>8:00;6/29/2016</t>
  </si>
  <si>
    <t>8:00; 7/4/2016</t>
  </si>
  <si>
    <t>Fe,HP,hybrid</t>
  </si>
  <si>
    <t>Wicks</t>
  </si>
  <si>
    <t>8:00; 7/5/2016</t>
  </si>
  <si>
    <t>8:00; 7/8/2016</t>
  </si>
  <si>
    <t>8:00; 7/11/2016</t>
  </si>
  <si>
    <t>8:00; 7/12/2016</t>
  </si>
  <si>
    <t>8:00; 7/18/2016</t>
  </si>
  <si>
    <t>Chen</t>
  </si>
  <si>
    <t>8:00;7/19/2016</t>
  </si>
  <si>
    <t>8:00; 7/25/2016</t>
  </si>
  <si>
    <t>8:00; 7/27/2016</t>
  </si>
  <si>
    <t>8:008/1/2016</t>
  </si>
  <si>
    <t>Boettger</t>
  </si>
  <si>
    <t>8:00;8/2/2016</t>
  </si>
  <si>
    <t>8:00; 8/8/2016</t>
  </si>
  <si>
    <t>Chapman</t>
  </si>
  <si>
    <t>8:00; 8/9/2016</t>
  </si>
  <si>
    <t>8:00;8/10/2016</t>
  </si>
  <si>
    <t>NX school</t>
  </si>
  <si>
    <t>Hu/Alp</t>
  </si>
  <si>
    <t>8:00; 8/10/2016</t>
  </si>
  <si>
    <t>8:00;8/15/2016</t>
  </si>
  <si>
    <t>Liu</t>
  </si>
  <si>
    <t>8:00; 8/16/2016</t>
  </si>
  <si>
    <t>8:00; 8/24/2016</t>
  </si>
  <si>
    <t>Fe, 2meV</t>
  </si>
  <si>
    <t>Total GUP allocated</t>
  </si>
  <si>
    <t>Total GUP requested by BAC</t>
  </si>
  <si>
    <t>3ID Beam Schedule T3 2016</t>
  </si>
  <si>
    <t>Local Contact</t>
  </si>
  <si>
    <t>Aux.</t>
  </si>
  <si>
    <t>8:00; 10/4/2016</t>
  </si>
  <si>
    <t>8:00; 10/7/2016</t>
  </si>
  <si>
    <t>Fe,2meV</t>
  </si>
  <si>
    <t>Lin</t>
  </si>
  <si>
    <t>8:00; 10/10/2016</t>
  </si>
  <si>
    <t>8:00; 10/11/2016</t>
  </si>
  <si>
    <t>8:00; 10/17/2016</t>
  </si>
  <si>
    <t>Bio,LT</t>
  </si>
  <si>
    <t>ZHAO/HU</t>
  </si>
  <si>
    <t>Keune</t>
  </si>
  <si>
    <t>8:00; 10/18/2016</t>
  </si>
  <si>
    <t>8:00; 10/24/2016</t>
  </si>
  <si>
    <t>HT, LT</t>
  </si>
  <si>
    <t>HT</t>
  </si>
  <si>
    <t>Thompson</t>
  </si>
  <si>
    <t>8:00; 10/25/2016</t>
  </si>
  <si>
    <t>8:00; 10/31/2016</t>
  </si>
  <si>
    <t>HP,Fe</t>
  </si>
  <si>
    <t>Girard</t>
  </si>
  <si>
    <t>8:00; 11/2/2016</t>
  </si>
  <si>
    <t>8:00; 11/5/2016</t>
  </si>
  <si>
    <t>Fe,hybrid</t>
  </si>
  <si>
    <t>Bi/Alp</t>
  </si>
  <si>
    <t>Zhu</t>
  </si>
  <si>
    <t>8:00; 11/10/2016</t>
  </si>
  <si>
    <t>Finkelstein</t>
  </si>
  <si>
    <t>8:00; 11/14/2016</t>
  </si>
  <si>
    <t>Greven</t>
  </si>
  <si>
    <t>8:00; 11/15/2016</t>
  </si>
  <si>
    <t>8:00; 11/21/2016</t>
  </si>
  <si>
    <t>Kim</t>
  </si>
  <si>
    <t>8:00;11/21/2016</t>
  </si>
  <si>
    <t>8:00; 11/29/2016</t>
  </si>
  <si>
    <t>8:00; 12/5/2016</t>
  </si>
  <si>
    <t>Li, Jianfeng</t>
  </si>
  <si>
    <t>8:00; 12/6/2016</t>
  </si>
  <si>
    <t>8:00; 12/12/2016</t>
  </si>
  <si>
    <t>borrow LN</t>
  </si>
  <si>
    <t>Schunemann</t>
  </si>
  <si>
    <t>8:00; 12/13/2016</t>
  </si>
  <si>
    <t>8:00; 12/19/2016</t>
  </si>
  <si>
    <t>Dy, LT</t>
  </si>
  <si>
    <t>L-He,field</t>
  </si>
  <si>
    <t>9:00; 3/24/2016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</si>
</sst>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</font>
    <font>
      <sz val="16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4"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0" fontId="1" fillId="0" borderId="0" xfId="0" applyFont="1" applyFill="1" applyBorder="1"/>
    <xf numFmtId="1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/>
    <xf numFmtId="0" fontId="0" fillId="0" borderId="0" xfId="0" applyFont="1" applyFill="1" applyBorder="1"/>
    <xf numFmtId="1" fontId="1" fillId="0" borderId="0" xfId="0" applyNumberFormat="1" applyFont="1" applyBorder="1"/>
    <xf numFmtId="0" fontId="3" fillId="0" borderId="0" xfId="0" applyFont="1" applyFill="1" applyBorder="1"/>
    <xf numFmtId="0" fontId="3" fillId="0" borderId="0" xfId="0" applyFont="1" applyBorder="1"/>
    <xf numFmtId="0" fontId="0" fillId="0" borderId="1" xfId="0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" fillId="0" borderId="2" xfId="0" applyFont="1" applyBorder="1"/>
    <xf numFmtId="0" fontId="0" fillId="0" borderId="2" xfId="0" applyFont="1" applyBorder="1"/>
    <xf numFmtId="0" fontId="0" fillId="0" borderId="0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0" xfId="0" applyFont="1" applyFill="1"/>
    <xf numFmtId="14" fontId="0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" fillId="2" borderId="2" xfId="0" applyFont="1" applyFill="1" applyBorder="1"/>
    <xf numFmtId="0" fontId="1" fillId="2" borderId="0" xfId="0" applyFont="1" applyFill="1"/>
    <xf numFmtId="0" fontId="0" fillId="0" borderId="0" xfId="0" applyFont="1"/>
    <xf numFmtId="0" fontId="0" fillId="2" borderId="2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2" xfId="0" applyFont="1" applyFill="1" applyBorder="1"/>
    <xf numFmtId="0" fontId="6" fillId="0" borderId="1" xfId="0" applyFont="1" applyBorder="1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abSelected="1" topLeftCell="A5" zoomScale="125" zoomScaleNormal="125" zoomScalePageLayoutView="125" workbookViewId="0">
      <selection activeCell="B74" sqref="B74"/>
    </sheetView>
  </sheetViews>
  <sheetFormatPr baseColWidth="10" defaultColWidth="8.83203125" defaultRowHeight="13" x14ac:dyDescent="0.15"/>
  <cols>
    <col min="1" max="1" width="12.33203125" style="1" customWidth="1"/>
    <col min="2" max="2" width="12.83203125" style="1" bestFit="1" customWidth="1"/>
    <col min="3" max="3" width="17.5" style="1" customWidth="1"/>
    <col min="4" max="4" width="15.33203125" style="1" customWidth="1"/>
    <col min="5" max="5" width="7.33203125" style="2" customWidth="1"/>
    <col min="6" max="6" width="4.83203125" style="2" bestFit="1" customWidth="1"/>
    <col min="7" max="7" width="4.6640625" style="2" bestFit="1" customWidth="1"/>
    <col min="8" max="8" width="6" style="2" customWidth="1"/>
    <col min="9" max="9" width="6.83203125" style="2" customWidth="1"/>
    <col min="10" max="10" width="6.83203125" style="1" bestFit="1" customWidth="1"/>
    <col min="11" max="11" width="10.33203125" style="1" bestFit="1" customWidth="1"/>
    <col min="12" max="12" width="15.5" style="1" customWidth="1"/>
  </cols>
  <sheetData>
    <row r="1" spans="1:13" ht="20" x14ac:dyDescent="0.2">
      <c r="A1" s="32" t="s">
        <v>40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3" x14ac:dyDescent="0.1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18</v>
      </c>
      <c r="G2" s="3" t="s">
        <v>11</v>
      </c>
      <c r="H2" s="3" t="s">
        <v>17</v>
      </c>
      <c r="I2" s="3" t="s">
        <v>5</v>
      </c>
      <c r="J2" s="3" t="s">
        <v>6</v>
      </c>
      <c r="K2" s="3" t="s">
        <v>7</v>
      </c>
      <c r="L2" s="22" t="s">
        <v>8</v>
      </c>
      <c r="M2" s="25" t="s">
        <v>32</v>
      </c>
    </row>
    <row r="3" spans="1:13" x14ac:dyDescent="0.15">
      <c r="A3" s="8" t="s">
        <v>36</v>
      </c>
      <c r="B3" s="7" t="s">
        <v>33</v>
      </c>
      <c r="C3" s="7" t="s">
        <v>44</v>
      </c>
      <c r="D3" s="7" t="s">
        <v>46</v>
      </c>
      <c r="E3" s="3">
        <v>9</v>
      </c>
      <c r="F3" s="3"/>
      <c r="G3" s="3"/>
      <c r="H3" s="3"/>
      <c r="I3" s="3">
        <v>9</v>
      </c>
      <c r="J3" s="8" t="s">
        <v>26</v>
      </c>
      <c r="K3" s="21" t="s">
        <v>34</v>
      </c>
      <c r="L3" s="23" t="s">
        <v>27</v>
      </c>
      <c r="M3" s="27"/>
    </row>
    <row r="4" spans="1:13" x14ac:dyDescent="0.15">
      <c r="A4" s="8" t="s">
        <v>17</v>
      </c>
      <c r="B4" s="7" t="s">
        <v>39</v>
      </c>
      <c r="C4" s="8" t="s">
        <v>46</v>
      </c>
      <c r="D4" s="7" t="s">
        <v>45</v>
      </c>
      <c r="E4" s="3">
        <v>18</v>
      </c>
      <c r="F4" s="3"/>
      <c r="G4" s="3"/>
      <c r="H4" s="3">
        <v>18</v>
      </c>
      <c r="I4" s="3"/>
      <c r="J4" s="8" t="s">
        <v>9</v>
      </c>
      <c r="K4" s="7" t="s">
        <v>47</v>
      </c>
      <c r="L4" s="24" t="s">
        <v>48</v>
      </c>
      <c r="M4" s="27" t="s">
        <v>77</v>
      </c>
    </row>
    <row r="5" spans="1:13" x14ac:dyDescent="0.15">
      <c r="A5" s="8">
        <v>44811</v>
      </c>
      <c r="B5" s="7" t="s">
        <v>49</v>
      </c>
      <c r="C5" s="7" t="s">
        <v>45</v>
      </c>
      <c r="D5" s="7" t="s">
        <v>51</v>
      </c>
      <c r="E5" s="3">
        <v>12</v>
      </c>
      <c r="F5" s="3">
        <v>12</v>
      </c>
      <c r="G5" s="3"/>
      <c r="H5" s="3"/>
      <c r="I5" s="3"/>
      <c r="J5" s="7" t="s">
        <v>9</v>
      </c>
      <c r="K5" s="7" t="s">
        <v>78</v>
      </c>
      <c r="L5" s="23" t="s">
        <v>27</v>
      </c>
      <c r="M5" s="27"/>
    </row>
    <row r="6" spans="1:13" x14ac:dyDescent="0.15">
      <c r="A6" s="3">
        <v>40663</v>
      </c>
      <c r="B6" s="7" t="s">
        <v>50</v>
      </c>
      <c r="C6" s="7" t="s">
        <v>52</v>
      </c>
      <c r="D6" s="7" t="s">
        <v>79</v>
      </c>
      <c r="E6" s="3">
        <v>12</v>
      </c>
      <c r="F6" s="3">
        <v>12</v>
      </c>
      <c r="G6" s="3"/>
      <c r="H6" s="3"/>
      <c r="I6" s="3"/>
      <c r="J6" s="7" t="s">
        <v>9</v>
      </c>
      <c r="K6" s="7" t="s">
        <v>78</v>
      </c>
      <c r="L6" s="23" t="s">
        <v>28</v>
      </c>
      <c r="M6" s="27"/>
    </row>
    <row r="7" spans="1:13" x14ac:dyDescent="0.15">
      <c r="A7" s="8" t="s">
        <v>36</v>
      </c>
      <c r="B7" s="7" t="s">
        <v>33</v>
      </c>
      <c r="C7" s="9" t="s">
        <v>79</v>
      </c>
      <c r="D7" s="7" t="s">
        <v>80</v>
      </c>
      <c r="E7" s="3">
        <v>6</v>
      </c>
      <c r="F7" s="3"/>
      <c r="G7" s="3"/>
      <c r="H7" s="3"/>
      <c r="I7" s="3">
        <v>6</v>
      </c>
      <c r="J7" s="7" t="s">
        <v>12</v>
      </c>
      <c r="K7" s="7" t="s">
        <v>55</v>
      </c>
      <c r="L7" s="23" t="s">
        <v>27</v>
      </c>
      <c r="M7" s="27" t="s">
        <v>82</v>
      </c>
    </row>
    <row r="8" spans="1:13" x14ac:dyDescent="0.15">
      <c r="A8" s="8">
        <v>46116</v>
      </c>
      <c r="B8" s="7" t="s">
        <v>53</v>
      </c>
      <c r="C8" s="9" t="s">
        <v>81</v>
      </c>
      <c r="D8" s="7" t="s">
        <v>54</v>
      </c>
      <c r="E8" s="3">
        <v>15</v>
      </c>
      <c r="F8" s="3">
        <v>15</v>
      </c>
      <c r="G8" s="3"/>
      <c r="H8" s="3"/>
      <c r="I8" s="3"/>
      <c r="J8" s="7" t="s">
        <v>12</v>
      </c>
      <c r="K8" s="7" t="s">
        <v>55</v>
      </c>
      <c r="L8" s="23" t="s">
        <v>27</v>
      </c>
      <c r="M8" s="27"/>
    </row>
    <row r="9" spans="1:13" x14ac:dyDescent="0.15">
      <c r="A9" s="8" t="s">
        <v>5</v>
      </c>
      <c r="B9" s="7" t="s">
        <v>37</v>
      </c>
      <c r="C9" s="8" t="s">
        <v>41</v>
      </c>
      <c r="D9" s="7" t="s">
        <v>42</v>
      </c>
      <c r="E9" s="3">
        <v>6</v>
      </c>
      <c r="F9" s="3"/>
      <c r="G9" s="3"/>
      <c r="H9" s="3"/>
      <c r="I9" s="3">
        <v>6</v>
      </c>
      <c r="J9" s="8" t="s">
        <v>12</v>
      </c>
      <c r="K9" s="21" t="s">
        <v>56</v>
      </c>
      <c r="L9" s="24" t="s">
        <v>57</v>
      </c>
      <c r="M9" s="26"/>
    </row>
    <row r="10" spans="1:13" x14ac:dyDescent="0.15">
      <c r="A10" s="8">
        <v>45174</v>
      </c>
      <c r="B10" s="7" t="s">
        <v>58</v>
      </c>
      <c r="C10" s="7" t="s">
        <v>42</v>
      </c>
      <c r="D10" s="7" t="s">
        <v>83</v>
      </c>
      <c r="E10" s="3">
        <v>15</v>
      </c>
      <c r="F10" s="3">
        <v>15</v>
      </c>
      <c r="G10" s="3"/>
      <c r="H10" s="3"/>
      <c r="I10" s="3"/>
      <c r="J10" s="8" t="s">
        <v>9</v>
      </c>
      <c r="K10" s="7" t="s">
        <v>59</v>
      </c>
      <c r="L10" s="23" t="s">
        <v>60</v>
      </c>
      <c r="M10" s="26"/>
    </row>
    <row r="11" spans="1:13" x14ac:dyDescent="0.15">
      <c r="A11" s="8" t="s">
        <v>5</v>
      </c>
      <c r="B11" s="7" t="s">
        <v>87</v>
      </c>
      <c r="C11" s="7" t="s">
        <v>83</v>
      </c>
      <c r="D11" s="7" t="s">
        <v>84</v>
      </c>
      <c r="E11" s="3">
        <v>12</v>
      </c>
      <c r="F11" s="3"/>
      <c r="G11" s="3"/>
      <c r="H11" s="3"/>
      <c r="I11" s="3">
        <v>12</v>
      </c>
      <c r="J11" s="8" t="s">
        <v>9</v>
      </c>
      <c r="K11" s="7" t="s">
        <v>62</v>
      </c>
      <c r="L11" s="23" t="s">
        <v>63</v>
      </c>
      <c r="M11" s="26"/>
    </row>
    <row r="12" spans="1:13" x14ac:dyDescent="0.15">
      <c r="A12" s="8" t="s">
        <v>5</v>
      </c>
      <c r="B12" s="7" t="s">
        <v>85</v>
      </c>
      <c r="C12" s="7" t="s">
        <v>84</v>
      </c>
      <c r="D12" s="7" t="s">
        <v>61</v>
      </c>
      <c r="E12" s="3">
        <v>3</v>
      </c>
      <c r="F12" s="3"/>
      <c r="G12" s="3"/>
      <c r="H12" s="3"/>
      <c r="I12" s="3">
        <v>3</v>
      </c>
      <c r="J12" s="8" t="s">
        <v>10</v>
      </c>
      <c r="K12" s="7" t="s">
        <v>11</v>
      </c>
      <c r="L12" s="23" t="s">
        <v>85</v>
      </c>
      <c r="M12" s="26"/>
    </row>
    <row r="13" spans="1:13" x14ac:dyDescent="0.15">
      <c r="A13" s="15">
        <v>46142</v>
      </c>
      <c r="B13" s="7" t="s">
        <v>74</v>
      </c>
      <c r="C13" s="7" t="s">
        <v>64</v>
      </c>
      <c r="D13" s="7" t="s">
        <v>86</v>
      </c>
      <c r="E13" s="3">
        <v>15</v>
      </c>
      <c r="F13" s="3"/>
      <c r="G13" s="3">
        <v>15</v>
      </c>
      <c r="H13" s="3"/>
      <c r="I13" s="3"/>
      <c r="J13" s="8" t="s">
        <v>10</v>
      </c>
      <c r="K13" s="8" t="s">
        <v>11</v>
      </c>
      <c r="L13" s="24" t="s">
        <v>65</v>
      </c>
      <c r="M13" s="26"/>
    </row>
    <row r="14" spans="1:13" x14ac:dyDescent="0.15">
      <c r="A14" s="8" t="s">
        <v>5</v>
      </c>
      <c r="B14" s="7" t="s">
        <v>85</v>
      </c>
      <c r="C14" s="63" t="s">
        <v>86</v>
      </c>
      <c r="D14" s="63" t="s">
        <v>180</v>
      </c>
      <c r="E14" s="3">
        <v>6</v>
      </c>
      <c r="F14" s="3"/>
      <c r="G14" s="3"/>
      <c r="H14" s="3"/>
      <c r="I14" s="3">
        <v>6</v>
      </c>
      <c r="J14" s="8" t="s">
        <v>10</v>
      </c>
      <c r="K14" s="7" t="s">
        <v>11</v>
      </c>
      <c r="L14" s="23" t="s">
        <v>65</v>
      </c>
      <c r="M14" s="26"/>
    </row>
    <row r="15" spans="1:13" ht="13.5" customHeight="1" x14ac:dyDescent="0.15">
      <c r="A15" s="15">
        <v>45928</v>
      </c>
      <c r="B15" s="7" t="s">
        <v>76</v>
      </c>
      <c r="C15" s="63" t="s">
        <v>180</v>
      </c>
      <c r="D15" s="63" t="s">
        <v>66</v>
      </c>
      <c r="E15" s="3">
        <v>15</v>
      </c>
      <c r="F15" s="3"/>
      <c r="G15" s="3">
        <v>15</v>
      </c>
      <c r="H15" s="3"/>
      <c r="I15" s="3"/>
      <c r="J15" s="8" t="s">
        <v>10</v>
      </c>
      <c r="K15" s="8" t="s">
        <v>11</v>
      </c>
      <c r="L15" s="24" t="s">
        <v>65</v>
      </c>
      <c r="M15" s="27"/>
    </row>
    <row r="16" spans="1:13" x14ac:dyDescent="0.15">
      <c r="A16" s="7">
        <v>43198</v>
      </c>
      <c r="B16" s="7" t="s">
        <v>30</v>
      </c>
      <c r="C16" s="63" t="s">
        <v>67</v>
      </c>
      <c r="D16" s="63" t="s">
        <v>68</v>
      </c>
      <c r="E16" s="3">
        <v>15</v>
      </c>
      <c r="F16" s="3">
        <v>15</v>
      </c>
      <c r="G16" s="3"/>
      <c r="H16" s="3"/>
      <c r="I16" s="3"/>
      <c r="J16" s="8" t="s">
        <v>12</v>
      </c>
      <c r="K16" s="8" t="s">
        <v>31</v>
      </c>
      <c r="L16" s="24" t="s">
        <v>27</v>
      </c>
      <c r="M16" s="27"/>
    </row>
    <row r="17" spans="1:13" x14ac:dyDescent="0.15">
      <c r="A17" s="13">
        <v>42064</v>
      </c>
      <c r="B17" s="12" t="s">
        <v>69</v>
      </c>
      <c r="C17" s="7" t="s">
        <v>68</v>
      </c>
      <c r="D17" s="7" t="s">
        <v>70</v>
      </c>
      <c r="E17" s="3">
        <v>12</v>
      </c>
      <c r="F17" s="3">
        <v>12</v>
      </c>
      <c r="G17" s="3"/>
      <c r="H17" s="3"/>
      <c r="I17" s="3"/>
      <c r="J17" s="8" t="s">
        <v>12</v>
      </c>
      <c r="K17" s="8" t="s">
        <v>29</v>
      </c>
      <c r="L17" s="23" t="s">
        <v>28</v>
      </c>
      <c r="M17" s="27"/>
    </row>
    <row r="18" spans="1:13" x14ac:dyDescent="0.15">
      <c r="A18" s="3">
        <v>44764</v>
      </c>
      <c r="B18" s="7" t="s">
        <v>35</v>
      </c>
      <c r="C18" s="7" t="s">
        <v>70</v>
      </c>
      <c r="D18" s="7" t="s">
        <v>43</v>
      </c>
      <c r="E18" s="3">
        <v>12</v>
      </c>
      <c r="F18" s="3">
        <v>12</v>
      </c>
      <c r="G18" s="3"/>
      <c r="H18" s="3"/>
      <c r="I18" s="3"/>
      <c r="J18" s="8" t="s">
        <v>12</v>
      </c>
      <c r="K18" s="8" t="s">
        <v>31</v>
      </c>
      <c r="L18" s="24" t="s">
        <v>27</v>
      </c>
      <c r="M18" s="27"/>
    </row>
    <row r="19" spans="1:13" x14ac:dyDescent="0.15">
      <c r="A19" s="30">
        <v>41664</v>
      </c>
      <c r="B19" s="31" t="s">
        <v>38</v>
      </c>
      <c r="C19" s="29" t="s">
        <v>43</v>
      </c>
      <c r="D19" s="11" t="s">
        <v>71</v>
      </c>
      <c r="E19" s="3">
        <v>15</v>
      </c>
      <c r="F19" s="3">
        <v>15</v>
      </c>
      <c r="G19" s="8" t="s">
        <v>21</v>
      </c>
      <c r="H19" s="3"/>
      <c r="I19" s="3"/>
      <c r="J19" s="8" t="s">
        <v>12</v>
      </c>
      <c r="K19" s="8" t="s">
        <v>31</v>
      </c>
      <c r="L19" s="23" t="s">
        <v>27</v>
      </c>
      <c r="M19" s="26"/>
    </row>
    <row r="20" spans="1:13" ht="13.5" customHeight="1" x14ac:dyDescent="0.15">
      <c r="A20" s="13">
        <v>46806</v>
      </c>
      <c r="B20" s="12" t="s">
        <v>75</v>
      </c>
      <c r="C20" s="11" t="s">
        <v>72</v>
      </c>
      <c r="D20" s="7" t="s">
        <v>73</v>
      </c>
      <c r="E20" s="3">
        <v>20</v>
      </c>
      <c r="F20" s="3"/>
      <c r="G20" s="3">
        <v>20</v>
      </c>
      <c r="H20" s="3"/>
      <c r="I20" s="3"/>
      <c r="J20" s="8" t="s">
        <v>10</v>
      </c>
      <c r="K20" s="8" t="s">
        <v>11</v>
      </c>
      <c r="L20" s="24" t="s">
        <v>65</v>
      </c>
      <c r="M20" s="27"/>
    </row>
    <row r="21" spans="1:13" x14ac:dyDescent="0.15">
      <c r="A21" s="28"/>
      <c r="B21" s="14"/>
      <c r="C21" s="14"/>
      <c r="D21" s="14"/>
      <c r="J21" s="14"/>
      <c r="K21" s="14"/>
      <c r="L21" s="14"/>
    </row>
    <row r="22" spans="1:13" x14ac:dyDescent="0.15">
      <c r="A22" s="1" t="s">
        <v>13</v>
      </c>
      <c r="B22"/>
      <c r="C22" s="1" t="s">
        <v>14</v>
      </c>
      <c r="E22" s="2">
        <f>SUM(E3:E20)</f>
        <v>218</v>
      </c>
      <c r="J22" s="2"/>
      <c r="K22" s="2"/>
      <c r="L22" s="2"/>
    </row>
    <row r="23" spans="1:13" x14ac:dyDescent="0.15">
      <c r="B23"/>
      <c r="C23" s="5" t="s">
        <v>19</v>
      </c>
      <c r="E23" s="6">
        <f>8%*E22</f>
        <v>17.440000000000001</v>
      </c>
      <c r="I23" s="6">
        <f>E23</f>
        <v>17.440000000000001</v>
      </c>
      <c r="J23" s="2"/>
      <c r="K23" s="2"/>
      <c r="L23" s="2"/>
    </row>
    <row r="24" spans="1:13" x14ac:dyDescent="0.15">
      <c r="C24" s="1" t="s">
        <v>20</v>
      </c>
      <c r="E24" s="6">
        <f>E22-E23</f>
        <v>200.56</v>
      </c>
      <c r="F24" s="2">
        <f>SUM(F3:F19)</f>
        <v>108</v>
      </c>
      <c r="G24" s="2">
        <f>SUM(G3:G20)</f>
        <v>50</v>
      </c>
      <c r="H24" s="2">
        <f>SUM(H3:H22)</f>
        <v>18</v>
      </c>
      <c r="I24" s="6">
        <f>SUM(I3:I22)-I23</f>
        <v>24.56</v>
      </c>
    </row>
    <row r="25" spans="1:13" x14ac:dyDescent="0.15">
      <c r="A25" s="10"/>
      <c r="B25" s="14"/>
      <c r="C25" s="1" t="s">
        <v>15</v>
      </c>
      <c r="F25" s="4">
        <f>F24/E24</f>
        <v>0.53849222177901879</v>
      </c>
      <c r="G25" s="4">
        <f>G24/E24</f>
        <v>0.24930195452732348</v>
      </c>
      <c r="H25" s="4">
        <f>H24/E24</f>
        <v>8.974870362983646E-2</v>
      </c>
      <c r="I25" s="4">
        <f>(I24)/E24</f>
        <v>0.1224571200638213</v>
      </c>
    </row>
    <row r="26" spans="1:13" x14ac:dyDescent="0.15">
      <c r="C26" s="1" t="s">
        <v>16</v>
      </c>
      <c r="F26" s="4">
        <f>F24/(F24+G24)</f>
        <v>0.68354430379746833</v>
      </c>
      <c r="G26" s="4">
        <f>G24/(G24+F24)</f>
        <v>0.31645569620253167</v>
      </c>
    </row>
    <row r="27" spans="1:13" x14ac:dyDescent="0.15">
      <c r="C27" s="20" t="s">
        <v>25</v>
      </c>
      <c r="E27" s="6">
        <f>0.8*E24-0.18*E24</f>
        <v>124.34720000000002</v>
      </c>
      <c r="G27" s="19" t="s">
        <v>24</v>
      </c>
      <c r="H27" s="1"/>
      <c r="L27" s="18">
        <v>18</v>
      </c>
    </row>
    <row r="28" spans="1:13" x14ac:dyDescent="0.15">
      <c r="C28" s="16" t="s">
        <v>23</v>
      </c>
      <c r="E28" s="6">
        <f>SUM(F24,G24)</f>
        <v>158</v>
      </c>
      <c r="G28" s="17" t="s">
        <v>22</v>
      </c>
      <c r="H28" s="1"/>
      <c r="L28" s="1">
        <f>H24</f>
        <v>18</v>
      </c>
    </row>
    <row r="29" spans="1:13" x14ac:dyDescent="0.15">
      <c r="C29" s="2"/>
      <c r="D29" s="2"/>
      <c r="F29" s="1"/>
      <c r="G29" s="1"/>
      <c r="H29" s="1"/>
      <c r="I29"/>
      <c r="J29"/>
      <c r="K29"/>
      <c r="L29"/>
    </row>
    <row r="30" spans="1:13" x14ac:dyDescent="0.15">
      <c r="A30" s="2"/>
      <c r="B30" s="2"/>
      <c r="C30" s="2"/>
      <c r="D30" s="2"/>
      <c r="E30" s="1"/>
      <c r="F30" s="1"/>
      <c r="G30" s="1"/>
      <c r="H30"/>
      <c r="I30"/>
      <c r="J30"/>
      <c r="K30"/>
      <c r="L30"/>
    </row>
    <row r="31" spans="1:13" x14ac:dyDescent="0.15">
      <c r="A31" s="2"/>
      <c r="B31" s="2"/>
      <c r="C31" s="2"/>
      <c r="D31" s="2" t="s">
        <v>21</v>
      </c>
      <c r="F31" s="1"/>
      <c r="G31" s="1"/>
      <c r="H31" s="1"/>
      <c r="I31"/>
      <c r="J31"/>
      <c r="K31"/>
      <c r="L31"/>
    </row>
    <row r="32" spans="1:13" ht="20" x14ac:dyDescent="0.2">
      <c r="A32" s="32" t="s">
        <v>88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3"/>
    </row>
    <row r="33" spans="1:14" x14ac:dyDescent="0.15">
      <c r="A33" s="3" t="s">
        <v>0</v>
      </c>
      <c r="B33" s="3" t="s">
        <v>1</v>
      </c>
      <c r="C33" s="3" t="s">
        <v>2</v>
      </c>
      <c r="D33" s="3" t="s">
        <v>3</v>
      </c>
      <c r="E33" s="3" t="s">
        <v>4</v>
      </c>
      <c r="F33" s="3" t="s">
        <v>18</v>
      </c>
      <c r="G33" s="3" t="s">
        <v>11</v>
      </c>
      <c r="H33" s="3" t="s">
        <v>17</v>
      </c>
      <c r="I33" s="3" t="s">
        <v>5</v>
      </c>
      <c r="J33" s="3" t="s">
        <v>6</v>
      </c>
      <c r="K33" s="3" t="s">
        <v>7</v>
      </c>
      <c r="L33" s="22" t="s">
        <v>8</v>
      </c>
      <c r="M33" s="13" t="s">
        <v>32</v>
      </c>
    </row>
    <row r="34" spans="1:14" x14ac:dyDescent="0.15">
      <c r="A34" s="7" t="s">
        <v>5</v>
      </c>
      <c r="B34" s="7" t="s">
        <v>37</v>
      </c>
      <c r="C34" s="7" t="s">
        <v>89</v>
      </c>
      <c r="D34" s="7" t="s">
        <v>90</v>
      </c>
      <c r="E34" s="3">
        <v>6</v>
      </c>
      <c r="F34" s="3"/>
      <c r="G34" s="3"/>
      <c r="H34" s="3"/>
      <c r="I34" s="3">
        <v>6</v>
      </c>
      <c r="J34" s="7" t="s">
        <v>12</v>
      </c>
      <c r="K34" s="7" t="s">
        <v>91</v>
      </c>
      <c r="L34" s="23" t="s">
        <v>92</v>
      </c>
      <c r="M34" s="25"/>
    </row>
    <row r="35" spans="1:14" x14ac:dyDescent="0.15">
      <c r="A35" s="34">
        <v>48024</v>
      </c>
      <c r="B35" s="7" t="s">
        <v>93</v>
      </c>
      <c r="C35" s="7" t="s">
        <v>90</v>
      </c>
      <c r="D35" s="7" t="s">
        <v>94</v>
      </c>
      <c r="E35" s="3">
        <v>30</v>
      </c>
      <c r="F35" s="3">
        <v>30</v>
      </c>
      <c r="G35" s="3"/>
      <c r="H35" s="3"/>
      <c r="I35" s="3"/>
      <c r="J35" s="8" t="s">
        <v>9</v>
      </c>
      <c r="K35" s="7" t="s">
        <v>95</v>
      </c>
      <c r="L35" s="23" t="s">
        <v>28</v>
      </c>
      <c r="M35" s="13"/>
    </row>
    <row r="36" spans="1:14" x14ac:dyDescent="0.15">
      <c r="A36" s="34">
        <v>48635</v>
      </c>
      <c r="B36" s="7" t="s">
        <v>96</v>
      </c>
      <c r="C36" s="7" t="s">
        <v>94</v>
      </c>
      <c r="D36" s="7" t="s">
        <v>97</v>
      </c>
      <c r="E36" s="3">
        <v>15</v>
      </c>
      <c r="F36" s="3">
        <v>15</v>
      </c>
      <c r="G36" s="3"/>
      <c r="H36" s="3"/>
      <c r="I36" s="3"/>
      <c r="J36" s="8" t="s">
        <v>9</v>
      </c>
      <c r="K36" s="7" t="s">
        <v>98</v>
      </c>
      <c r="L36" s="23" t="s">
        <v>99</v>
      </c>
      <c r="M36" s="35"/>
    </row>
    <row r="37" spans="1:14" x14ac:dyDescent="0.15">
      <c r="A37" s="8">
        <v>45195</v>
      </c>
      <c r="B37" s="7" t="s">
        <v>100</v>
      </c>
      <c r="C37" s="7" t="s">
        <v>101</v>
      </c>
      <c r="D37" s="7" t="s">
        <v>102</v>
      </c>
      <c r="E37" s="3">
        <v>18</v>
      </c>
      <c r="F37" s="3">
        <v>18</v>
      </c>
      <c r="G37" s="3"/>
      <c r="H37" s="3"/>
      <c r="I37" s="3"/>
      <c r="J37" s="8" t="s">
        <v>9</v>
      </c>
      <c r="K37" s="7" t="s">
        <v>103</v>
      </c>
      <c r="L37" s="23" t="s">
        <v>99</v>
      </c>
      <c r="M37" s="13" t="s">
        <v>77</v>
      </c>
      <c r="N37" s="36"/>
    </row>
    <row r="38" spans="1:14" x14ac:dyDescent="0.15">
      <c r="A38" s="7">
        <v>48593</v>
      </c>
      <c r="B38" s="7" t="s">
        <v>58</v>
      </c>
      <c r="C38" s="7" t="s">
        <v>104</v>
      </c>
      <c r="D38" s="7" t="s">
        <v>105</v>
      </c>
      <c r="E38" s="3">
        <v>15</v>
      </c>
      <c r="F38" s="3">
        <v>15</v>
      </c>
      <c r="G38" s="3"/>
      <c r="H38" s="3"/>
      <c r="I38" s="3"/>
      <c r="J38" s="8" t="s">
        <v>9</v>
      </c>
      <c r="K38" s="8" t="s">
        <v>106</v>
      </c>
      <c r="L38" s="24" t="s">
        <v>60</v>
      </c>
      <c r="M38" s="13"/>
    </row>
    <row r="39" spans="1:14" x14ac:dyDescent="0.15">
      <c r="A39" s="8">
        <v>47962</v>
      </c>
      <c r="B39" s="7" t="s">
        <v>107</v>
      </c>
      <c r="C39" s="7" t="s">
        <v>108</v>
      </c>
      <c r="D39" s="7" t="s">
        <v>109</v>
      </c>
      <c r="E39" s="3">
        <v>9</v>
      </c>
      <c r="F39" s="3">
        <v>9</v>
      </c>
      <c r="G39" s="3"/>
      <c r="H39" s="3"/>
      <c r="I39" s="3"/>
      <c r="J39" s="8" t="s">
        <v>9</v>
      </c>
      <c r="K39" s="8" t="s">
        <v>106</v>
      </c>
      <c r="L39" s="24" t="s">
        <v>60</v>
      </c>
      <c r="M39" s="35"/>
      <c r="N39" s="37"/>
    </row>
    <row r="40" spans="1:14" ht="13.5" customHeight="1" x14ac:dyDescent="0.15">
      <c r="A40" s="8" t="s">
        <v>5</v>
      </c>
      <c r="B40" s="7" t="s">
        <v>85</v>
      </c>
      <c r="C40" s="7" t="s">
        <v>109</v>
      </c>
      <c r="D40" s="7" t="s">
        <v>110</v>
      </c>
      <c r="E40" s="3">
        <v>9</v>
      </c>
      <c r="F40" s="3"/>
      <c r="G40" s="3"/>
      <c r="H40" s="3"/>
      <c r="I40" s="3">
        <v>9</v>
      </c>
      <c r="J40" s="8" t="s">
        <v>10</v>
      </c>
      <c r="K40" s="8" t="s">
        <v>11</v>
      </c>
      <c r="L40" s="23" t="s">
        <v>85</v>
      </c>
      <c r="M40" s="35"/>
    </row>
    <row r="41" spans="1:14" x14ac:dyDescent="0.15">
      <c r="A41" s="7">
        <v>45928</v>
      </c>
      <c r="B41" s="7" t="s">
        <v>76</v>
      </c>
      <c r="C41" s="7" t="s">
        <v>111</v>
      </c>
      <c r="D41" s="7" t="s">
        <v>112</v>
      </c>
      <c r="E41" s="3">
        <v>18</v>
      </c>
      <c r="F41" s="3"/>
      <c r="G41" s="3">
        <v>18</v>
      </c>
      <c r="H41" s="3"/>
      <c r="I41" s="3"/>
      <c r="J41" s="8" t="s">
        <v>10</v>
      </c>
      <c r="K41" s="8" t="s">
        <v>11</v>
      </c>
      <c r="L41" s="24" t="s">
        <v>85</v>
      </c>
      <c r="M41" s="35"/>
    </row>
    <row r="42" spans="1:14" x14ac:dyDescent="0.15">
      <c r="A42" s="8">
        <v>48704</v>
      </c>
      <c r="B42" s="7" t="s">
        <v>113</v>
      </c>
      <c r="C42" s="7" t="s">
        <v>114</v>
      </c>
      <c r="D42" s="7" t="s">
        <v>115</v>
      </c>
      <c r="E42" s="3">
        <v>18</v>
      </c>
      <c r="F42" s="3"/>
      <c r="G42" s="3">
        <v>18</v>
      </c>
      <c r="H42" s="3"/>
      <c r="I42" s="3"/>
      <c r="J42" s="8" t="s">
        <v>10</v>
      </c>
      <c r="K42" s="8" t="s">
        <v>11</v>
      </c>
      <c r="L42" s="24" t="s">
        <v>85</v>
      </c>
      <c r="M42" s="13"/>
    </row>
    <row r="43" spans="1:14" x14ac:dyDescent="0.15">
      <c r="A43" s="8">
        <v>48236</v>
      </c>
      <c r="B43" s="7" t="s">
        <v>30</v>
      </c>
      <c r="C43" s="7" t="s">
        <v>116</v>
      </c>
      <c r="D43" s="7" t="s">
        <v>117</v>
      </c>
      <c r="E43" s="3">
        <v>15</v>
      </c>
      <c r="F43" s="3">
        <v>15</v>
      </c>
      <c r="G43" s="3"/>
      <c r="H43" s="3"/>
      <c r="I43" s="3"/>
      <c r="J43" s="8" t="s">
        <v>12</v>
      </c>
      <c r="K43" s="7" t="s">
        <v>55</v>
      </c>
      <c r="L43" s="23" t="s">
        <v>28</v>
      </c>
      <c r="M43" s="13"/>
    </row>
    <row r="44" spans="1:14" x14ac:dyDescent="0.15">
      <c r="A44" s="8">
        <v>46826</v>
      </c>
      <c r="B44" s="7" t="s">
        <v>118</v>
      </c>
      <c r="C44" s="7" t="s">
        <v>119</v>
      </c>
      <c r="D44" s="7" t="s">
        <v>120</v>
      </c>
      <c r="E44" s="3">
        <v>18</v>
      </c>
      <c r="F44" s="3">
        <v>18</v>
      </c>
      <c r="G44" s="3"/>
      <c r="H44" s="3"/>
      <c r="I44" s="3"/>
      <c r="J44" s="8" t="s">
        <v>12</v>
      </c>
      <c r="K44" s="7" t="s">
        <v>55</v>
      </c>
      <c r="L44" s="23" t="s">
        <v>28</v>
      </c>
      <c r="M44" s="13"/>
    </row>
    <row r="45" spans="1:14" x14ac:dyDescent="0.15">
      <c r="A45" s="10">
        <v>48167</v>
      </c>
      <c r="B45" s="14" t="s">
        <v>121</v>
      </c>
      <c r="C45" s="34" t="s">
        <v>122</v>
      </c>
      <c r="D45" s="34" t="s">
        <v>123</v>
      </c>
      <c r="E45" s="38">
        <v>3</v>
      </c>
      <c r="F45" s="38">
        <v>3</v>
      </c>
      <c r="G45" s="38"/>
      <c r="H45" s="38"/>
      <c r="I45" s="38"/>
      <c r="J45" s="39" t="s">
        <v>12</v>
      </c>
      <c r="K45" s="34" t="s">
        <v>124</v>
      </c>
      <c r="L45" s="40" t="s">
        <v>125</v>
      </c>
      <c r="M45" s="41"/>
    </row>
    <row r="46" spans="1:14" x14ac:dyDescent="0.15">
      <c r="A46" s="8">
        <v>42064</v>
      </c>
      <c r="B46" s="7" t="s">
        <v>69</v>
      </c>
      <c r="C46" s="7" t="s">
        <v>126</v>
      </c>
      <c r="D46" s="7" t="s">
        <v>127</v>
      </c>
      <c r="E46" s="3">
        <v>15</v>
      </c>
      <c r="F46" s="3">
        <v>15</v>
      </c>
      <c r="G46" s="3"/>
      <c r="H46" s="3"/>
      <c r="I46" s="3"/>
      <c r="J46" s="8" t="s">
        <v>12</v>
      </c>
      <c r="K46" s="7" t="s">
        <v>55</v>
      </c>
      <c r="L46" s="23" t="s">
        <v>28</v>
      </c>
      <c r="M46" s="35"/>
    </row>
    <row r="47" spans="1:14" x14ac:dyDescent="0.15">
      <c r="A47" s="42">
        <v>43685</v>
      </c>
      <c r="B47" s="43" t="s">
        <v>128</v>
      </c>
      <c r="C47" s="12" t="s">
        <v>129</v>
      </c>
      <c r="D47" s="12" t="s">
        <v>130</v>
      </c>
      <c r="E47" s="35">
        <v>24</v>
      </c>
      <c r="F47" s="35">
        <v>24</v>
      </c>
      <c r="G47" s="35"/>
      <c r="H47" s="35"/>
      <c r="I47" s="35"/>
      <c r="J47" s="13" t="s">
        <v>9</v>
      </c>
      <c r="K47" s="13" t="s">
        <v>131</v>
      </c>
      <c r="L47" s="12" t="s">
        <v>27</v>
      </c>
      <c r="M47" s="35"/>
      <c r="N47" s="36"/>
    </row>
    <row r="48" spans="1:14" x14ac:dyDescent="0.15">
      <c r="A48" s="1" t="s">
        <v>13</v>
      </c>
      <c r="B48"/>
      <c r="C48"/>
      <c r="D48"/>
      <c r="E48"/>
      <c r="F48"/>
      <c r="G48"/>
      <c r="H48"/>
      <c r="I48"/>
      <c r="J48"/>
      <c r="K48"/>
      <c r="L48"/>
      <c r="M48" s="33"/>
    </row>
    <row r="49" spans="1:13" x14ac:dyDescent="0.15">
      <c r="B49"/>
      <c r="C49" s="1" t="s">
        <v>14</v>
      </c>
      <c r="E49" s="2">
        <f>SUM(E34:E48)</f>
        <v>213</v>
      </c>
      <c r="I49" s="2">
        <f>SUM(I34:I48)</f>
        <v>15</v>
      </c>
      <c r="J49" s="2"/>
      <c r="K49" s="2"/>
      <c r="L49" s="2"/>
      <c r="M49" s="33"/>
    </row>
    <row r="50" spans="1:13" x14ac:dyDescent="0.15">
      <c r="C50" s="5" t="s">
        <v>19</v>
      </c>
      <c r="E50" s="6">
        <f>8%*E49</f>
        <v>17.04</v>
      </c>
      <c r="I50" s="6">
        <f>E50</f>
        <v>17.04</v>
      </c>
      <c r="J50" s="2"/>
      <c r="K50" s="2"/>
      <c r="L50" s="2"/>
      <c r="M50" s="33"/>
    </row>
    <row r="51" spans="1:13" x14ac:dyDescent="0.15">
      <c r="C51" s="1" t="s">
        <v>20</v>
      </c>
      <c r="E51" s="6">
        <f>E49-E50</f>
        <v>195.96</v>
      </c>
      <c r="F51" s="2">
        <f>SUM(F34:F46)</f>
        <v>138</v>
      </c>
      <c r="G51" s="2">
        <f>SUM(G34:G46)</f>
        <v>36</v>
      </c>
      <c r="H51" s="2">
        <f>SUM(H34:H49)</f>
        <v>0</v>
      </c>
      <c r="I51" s="6">
        <f>SUM(I34:I48)-I50</f>
        <v>-2.0399999999999991</v>
      </c>
      <c r="M51" s="33"/>
    </row>
    <row r="52" spans="1:13" x14ac:dyDescent="0.15">
      <c r="C52" s="1" t="s">
        <v>15</v>
      </c>
      <c r="F52" s="4">
        <f>F51/E51</f>
        <v>0.70422535211267601</v>
      </c>
      <c r="G52" s="4">
        <f>G51/E51</f>
        <v>0.18371096142069809</v>
      </c>
      <c r="H52" s="4">
        <f>H51/E51</f>
        <v>0</v>
      </c>
      <c r="I52" s="4">
        <f>(I51)/E51</f>
        <v>-1.0410287813839554E-2</v>
      </c>
      <c r="M52" s="33"/>
    </row>
    <row r="53" spans="1:13" x14ac:dyDescent="0.15">
      <c r="C53" s="1" t="s">
        <v>16</v>
      </c>
      <c r="F53" s="4">
        <f>F51/(F51+G51)</f>
        <v>0.7931034482758621</v>
      </c>
      <c r="G53" s="4">
        <f>G51/(G51+F51)</f>
        <v>0.20689655172413793</v>
      </c>
      <c r="M53" s="33"/>
    </row>
    <row r="54" spans="1:13" x14ac:dyDescent="0.15">
      <c r="C54" s="1" t="s">
        <v>132</v>
      </c>
      <c r="E54" s="2">
        <f>SUM(F51,G51)</f>
        <v>174</v>
      </c>
      <c r="M54" s="33"/>
    </row>
    <row r="55" spans="1:13" x14ac:dyDescent="0.15">
      <c r="A55" s="1" t="s">
        <v>133</v>
      </c>
      <c r="C55" s="6">
        <f>0.7*E51</f>
        <v>137.172</v>
      </c>
      <c r="D55" s="2"/>
      <c r="H55" s="1"/>
      <c r="I55" s="1"/>
      <c r="K55" s="33"/>
      <c r="L55"/>
    </row>
    <row r="59" spans="1:13" ht="20" x14ac:dyDescent="0.2">
      <c r="A59" s="32" t="s">
        <v>134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44"/>
    </row>
    <row r="60" spans="1:13" x14ac:dyDescent="0.15">
      <c r="A60" s="38" t="s">
        <v>0</v>
      </c>
      <c r="B60" s="38" t="s">
        <v>1</v>
      </c>
      <c r="C60" s="38" t="s">
        <v>2</v>
      </c>
      <c r="D60" s="38" t="s">
        <v>3</v>
      </c>
      <c r="E60" s="38" t="s">
        <v>4</v>
      </c>
      <c r="F60" s="38" t="s">
        <v>18</v>
      </c>
      <c r="G60" s="38" t="s">
        <v>11</v>
      </c>
      <c r="H60" s="38" t="s">
        <v>17</v>
      </c>
      <c r="I60" s="38" t="s">
        <v>5</v>
      </c>
      <c r="J60" s="38" t="s">
        <v>6</v>
      </c>
      <c r="K60" s="45" t="s">
        <v>7</v>
      </c>
      <c r="L60" s="13" t="s">
        <v>135</v>
      </c>
      <c r="M60" s="13" t="s">
        <v>136</v>
      </c>
    </row>
    <row r="61" spans="1:13" x14ac:dyDescent="0.15">
      <c r="A61" s="25">
        <v>44811</v>
      </c>
      <c r="B61" s="43" t="s">
        <v>49</v>
      </c>
      <c r="C61" s="43" t="s">
        <v>137</v>
      </c>
      <c r="D61" s="25" t="s">
        <v>138</v>
      </c>
      <c r="E61" s="46">
        <v>9</v>
      </c>
      <c r="F61" s="46">
        <v>9</v>
      </c>
      <c r="G61" s="46"/>
      <c r="H61" s="46"/>
      <c r="I61" s="46"/>
      <c r="J61" s="43" t="s">
        <v>9</v>
      </c>
      <c r="K61" s="47" t="s">
        <v>139</v>
      </c>
      <c r="L61" s="43" t="s">
        <v>27</v>
      </c>
      <c r="M61" s="26"/>
    </row>
    <row r="62" spans="1:13" x14ac:dyDescent="0.15">
      <c r="A62" s="46">
        <v>41966</v>
      </c>
      <c r="B62" s="25" t="s">
        <v>140</v>
      </c>
      <c r="C62" s="25" t="s">
        <v>138</v>
      </c>
      <c r="D62" s="25" t="s">
        <v>141</v>
      </c>
      <c r="E62" s="46">
        <v>9</v>
      </c>
      <c r="F62" s="46">
        <v>9</v>
      </c>
      <c r="G62" s="46"/>
      <c r="H62" s="46"/>
      <c r="I62" s="46"/>
      <c r="J62" s="25" t="s">
        <v>9</v>
      </c>
      <c r="K62" s="47" t="s">
        <v>139</v>
      </c>
      <c r="L62" s="43" t="s">
        <v>27</v>
      </c>
      <c r="M62" s="26"/>
    </row>
    <row r="63" spans="1:13" x14ac:dyDescent="0.15">
      <c r="A63" s="46">
        <v>49767</v>
      </c>
      <c r="B63" s="25" t="s">
        <v>82</v>
      </c>
      <c r="C63" s="25" t="s">
        <v>142</v>
      </c>
      <c r="D63" s="25" t="s">
        <v>143</v>
      </c>
      <c r="E63" s="46">
        <v>18</v>
      </c>
      <c r="F63" s="46">
        <v>18</v>
      </c>
      <c r="G63" s="46"/>
      <c r="H63" s="46"/>
      <c r="I63" s="46"/>
      <c r="J63" s="25" t="s">
        <v>12</v>
      </c>
      <c r="K63" s="47" t="s">
        <v>144</v>
      </c>
      <c r="L63" s="25" t="s">
        <v>145</v>
      </c>
      <c r="M63" s="26"/>
    </row>
    <row r="64" spans="1:13" x14ac:dyDescent="0.15">
      <c r="A64" s="46">
        <v>47845</v>
      </c>
      <c r="B64" s="43" t="s">
        <v>146</v>
      </c>
      <c r="C64" s="43" t="s">
        <v>147</v>
      </c>
      <c r="D64" s="25" t="s">
        <v>148</v>
      </c>
      <c r="E64" s="46">
        <v>18</v>
      </c>
      <c r="F64" s="46">
        <v>18</v>
      </c>
      <c r="G64" s="46"/>
      <c r="H64" s="46"/>
      <c r="I64" s="46"/>
      <c r="J64" s="43" t="s">
        <v>12</v>
      </c>
      <c r="K64" s="47" t="s">
        <v>149</v>
      </c>
      <c r="L64" s="43" t="s">
        <v>28</v>
      </c>
      <c r="M64" s="27" t="s">
        <v>150</v>
      </c>
    </row>
    <row r="65" spans="1:15" x14ac:dyDescent="0.15">
      <c r="A65" s="25">
        <v>49664</v>
      </c>
      <c r="B65" s="43" t="s">
        <v>151</v>
      </c>
      <c r="C65" s="43" t="s">
        <v>152</v>
      </c>
      <c r="D65" s="43" t="s">
        <v>153</v>
      </c>
      <c r="E65" s="46">
        <v>18</v>
      </c>
      <c r="F65" s="46">
        <v>18</v>
      </c>
      <c r="G65" s="46"/>
      <c r="H65" s="46"/>
      <c r="I65" s="46"/>
      <c r="J65" s="43" t="s">
        <v>9</v>
      </c>
      <c r="K65" s="48" t="s">
        <v>154</v>
      </c>
      <c r="L65" s="43" t="s">
        <v>99</v>
      </c>
      <c r="M65" s="26"/>
    </row>
    <row r="66" spans="1:15" s="52" customFormat="1" x14ac:dyDescent="0.15">
      <c r="A66" s="49">
        <v>43134</v>
      </c>
      <c r="B66" s="49" t="s">
        <v>155</v>
      </c>
      <c r="C66" s="49" t="s">
        <v>156</v>
      </c>
      <c r="D66" s="49" t="s">
        <v>157</v>
      </c>
      <c r="E66" s="49">
        <v>9</v>
      </c>
      <c r="F66" s="49">
        <v>9</v>
      </c>
      <c r="G66" s="49"/>
      <c r="H66" s="49"/>
      <c r="I66" s="49"/>
      <c r="J66" s="49" t="s">
        <v>9</v>
      </c>
      <c r="K66" s="50" t="s">
        <v>158</v>
      </c>
      <c r="L66" s="49" t="s">
        <v>159</v>
      </c>
      <c r="M66" s="51"/>
    </row>
    <row r="67" spans="1:15" s="58" customFormat="1" x14ac:dyDescent="0.15">
      <c r="A67" s="49">
        <v>50134</v>
      </c>
      <c r="B67" s="49" t="s">
        <v>160</v>
      </c>
      <c r="C67" s="53" t="s">
        <v>157</v>
      </c>
      <c r="D67" s="53" t="s">
        <v>161</v>
      </c>
      <c r="E67" s="54">
        <v>12</v>
      </c>
      <c r="F67" s="54">
        <v>12</v>
      </c>
      <c r="G67" s="54"/>
      <c r="H67" s="54"/>
      <c r="I67" s="54"/>
      <c r="J67" s="55" t="s">
        <v>9</v>
      </c>
      <c r="K67" s="56" t="s">
        <v>158</v>
      </c>
      <c r="L67" s="55" t="s">
        <v>159</v>
      </c>
      <c r="M67" s="57"/>
    </row>
    <row r="68" spans="1:15" x14ac:dyDescent="0.15">
      <c r="A68" s="25">
        <v>50316</v>
      </c>
      <c r="B68" s="25" t="s">
        <v>162</v>
      </c>
      <c r="C68" s="25" t="s">
        <v>161</v>
      </c>
      <c r="D68" s="25" t="s">
        <v>163</v>
      </c>
      <c r="E68" s="46">
        <v>12</v>
      </c>
      <c r="F68" s="46">
        <v>12</v>
      </c>
      <c r="G68" s="46"/>
      <c r="H68" s="46"/>
      <c r="I68" s="46"/>
      <c r="J68" s="25" t="s">
        <v>9</v>
      </c>
      <c r="K68" s="47" t="s">
        <v>158</v>
      </c>
      <c r="L68" s="25" t="s">
        <v>159</v>
      </c>
      <c r="M68" s="26"/>
    </row>
    <row r="69" spans="1:15" x14ac:dyDescent="0.15">
      <c r="A69" s="25">
        <v>50138</v>
      </c>
      <c r="B69" s="25" t="s">
        <v>164</v>
      </c>
      <c r="C69" s="25" t="s">
        <v>165</v>
      </c>
      <c r="D69" s="25" t="s">
        <v>166</v>
      </c>
      <c r="E69" s="46">
        <v>18</v>
      </c>
      <c r="F69" s="46"/>
      <c r="G69" s="46">
        <v>18</v>
      </c>
      <c r="H69" s="46"/>
      <c r="I69" s="46"/>
      <c r="J69" s="25" t="s">
        <v>10</v>
      </c>
      <c r="K69" s="47" t="s">
        <v>11</v>
      </c>
      <c r="L69" s="25" t="s">
        <v>85</v>
      </c>
      <c r="M69" s="26"/>
    </row>
    <row r="70" spans="1:15" x14ac:dyDescent="0.15">
      <c r="A70" s="46">
        <v>48527</v>
      </c>
      <c r="B70" s="25" t="s">
        <v>167</v>
      </c>
      <c r="C70" s="25" t="s">
        <v>168</v>
      </c>
      <c r="D70" s="25" t="s">
        <v>169</v>
      </c>
      <c r="E70" s="46">
        <v>18</v>
      </c>
      <c r="F70" s="46"/>
      <c r="G70" s="46">
        <v>18</v>
      </c>
      <c r="H70" s="46"/>
      <c r="I70" s="46"/>
      <c r="J70" s="43" t="s">
        <v>10</v>
      </c>
      <c r="K70" s="47" t="s">
        <v>11</v>
      </c>
      <c r="L70" s="25" t="s">
        <v>85</v>
      </c>
      <c r="M70" s="26"/>
      <c r="O70" s="59"/>
    </row>
    <row r="71" spans="1:15" s="58" customFormat="1" x14ac:dyDescent="0.15">
      <c r="A71" s="54">
        <v>50156</v>
      </c>
      <c r="B71" s="60" t="s">
        <v>113</v>
      </c>
      <c r="C71" s="60" t="s">
        <v>169</v>
      </c>
      <c r="D71" s="60" t="s">
        <v>170</v>
      </c>
      <c r="E71" s="54">
        <v>18</v>
      </c>
      <c r="F71" s="54"/>
      <c r="G71" s="54">
        <v>18</v>
      </c>
      <c r="H71" s="54"/>
      <c r="I71" s="54"/>
      <c r="J71" s="60" t="s">
        <v>10</v>
      </c>
      <c r="K71" s="61" t="s">
        <v>11</v>
      </c>
      <c r="L71" s="60" t="s">
        <v>85</v>
      </c>
      <c r="M71" s="57"/>
    </row>
    <row r="72" spans="1:15" s="58" customFormat="1" x14ac:dyDescent="0.15">
      <c r="A72" s="54">
        <v>45578</v>
      </c>
      <c r="B72" s="60" t="s">
        <v>171</v>
      </c>
      <c r="C72" s="60" t="s">
        <v>172</v>
      </c>
      <c r="D72" s="60" t="s">
        <v>173</v>
      </c>
      <c r="E72" s="54">
        <v>18</v>
      </c>
      <c r="F72" s="54">
        <v>18</v>
      </c>
      <c r="G72" s="54"/>
      <c r="H72" s="54"/>
      <c r="I72" s="54"/>
      <c r="J72" s="60" t="s">
        <v>12</v>
      </c>
      <c r="K72" s="61" t="s">
        <v>29</v>
      </c>
      <c r="L72" s="60" t="s">
        <v>27</v>
      </c>
      <c r="M72" s="62" t="s">
        <v>174</v>
      </c>
    </row>
    <row r="73" spans="1:15" x14ac:dyDescent="0.15">
      <c r="A73" s="25">
        <v>48137</v>
      </c>
      <c r="B73" s="25" t="s">
        <v>175</v>
      </c>
      <c r="C73" s="60" t="s">
        <v>176</v>
      </c>
      <c r="D73" s="60" t="s">
        <v>177</v>
      </c>
      <c r="E73" s="54">
        <v>18</v>
      </c>
      <c r="F73" s="54">
        <v>18</v>
      </c>
      <c r="G73" s="54"/>
      <c r="H73" s="54"/>
      <c r="I73" s="54"/>
      <c r="J73" s="60" t="s">
        <v>12</v>
      </c>
      <c r="K73" s="61" t="s">
        <v>178</v>
      </c>
      <c r="L73" s="60" t="s">
        <v>60</v>
      </c>
      <c r="M73" s="60" t="s">
        <v>179</v>
      </c>
    </row>
    <row r="74" spans="1:15" x14ac:dyDescent="0.15">
      <c r="A74" s="2"/>
      <c r="B74" s="2"/>
      <c r="C74" s="2"/>
      <c r="D74" s="2"/>
      <c r="J74" s="2"/>
      <c r="K74" s="2"/>
      <c r="L74" s="2"/>
    </row>
    <row r="75" spans="1:15" x14ac:dyDescent="0.15">
      <c r="A75" s="1" t="s">
        <v>13</v>
      </c>
      <c r="B75"/>
      <c r="J75" s="2"/>
      <c r="K75" s="2"/>
      <c r="L75" s="2"/>
    </row>
    <row r="76" spans="1:15" x14ac:dyDescent="0.15">
      <c r="B76"/>
      <c r="C76" s="1" t="s">
        <v>14</v>
      </c>
      <c r="E76" s="2">
        <f>SUM(E61:E75)</f>
        <v>195</v>
      </c>
      <c r="J76" s="2"/>
      <c r="K76" s="2"/>
      <c r="L76" s="2"/>
    </row>
    <row r="77" spans="1:15" x14ac:dyDescent="0.15">
      <c r="C77" s="5" t="s">
        <v>19</v>
      </c>
      <c r="E77" s="6">
        <f>8%*E76</f>
        <v>15.6</v>
      </c>
      <c r="I77" s="6">
        <f>E77</f>
        <v>15.6</v>
      </c>
      <c r="J77" s="2"/>
      <c r="K77" s="2"/>
      <c r="L77" s="2"/>
    </row>
    <row r="78" spans="1:15" x14ac:dyDescent="0.15">
      <c r="C78" s="1" t="s">
        <v>20</v>
      </c>
      <c r="E78" s="6">
        <f>E76-E77</f>
        <v>179.4</v>
      </c>
      <c r="F78" s="2">
        <f>SUM(F61:F73)</f>
        <v>141</v>
      </c>
      <c r="G78" s="2">
        <f>SUM(G61:G73)</f>
        <v>54</v>
      </c>
      <c r="H78" s="2">
        <f>SUM(H61:H76)</f>
        <v>0</v>
      </c>
      <c r="I78" s="6">
        <f>SUM(I61:I76)-I77</f>
        <v>-15.6</v>
      </c>
    </row>
    <row r="79" spans="1:15" x14ac:dyDescent="0.15">
      <c r="C79" s="1" t="s">
        <v>15</v>
      </c>
      <c r="F79" s="4">
        <f>F78/E78</f>
        <v>0.785953177257525</v>
      </c>
      <c r="G79" s="4">
        <f>G78/E78</f>
        <v>0.30100334448160532</v>
      </c>
      <c r="H79" s="4">
        <f>H78/E78</f>
        <v>0</v>
      </c>
      <c r="I79" s="4">
        <f>(I78)/E78</f>
        <v>-8.6956521739130432E-2</v>
      </c>
    </row>
    <row r="80" spans="1:15" x14ac:dyDescent="0.15">
      <c r="C80" s="1" t="s">
        <v>16</v>
      </c>
      <c r="F80" s="4">
        <f>F78/(F78+G78)</f>
        <v>0.72307692307692306</v>
      </c>
      <c r="G80" s="4">
        <f>G78/(G78+F78)</f>
        <v>0.27692307692307694</v>
      </c>
    </row>
    <row r="81" spans="3:5" x14ac:dyDescent="0.15">
      <c r="C81" s="1" t="s">
        <v>132</v>
      </c>
      <c r="E81" s="6">
        <f>SUM(F78,G78,H78)</f>
        <v>195</v>
      </c>
    </row>
    <row r="82" spans="3:5" x14ac:dyDescent="0.15">
      <c r="C82" s="1" t="s">
        <v>133</v>
      </c>
      <c r="E82" s="6">
        <f>0.8*E78</f>
        <v>143.52000000000001</v>
      </c>
    </row>
  </sheetData>
  <mergeCells count="3">
    <mergeCell ref="A1:L1"/>
    <mergeCell ref="A32:L32"/>
    <mergeCell ref="A59:L59"/>
  </mergeCells>
  <phoneticPr fontId="0" type="noConversion"/>
  <pageMargins left="0.78749999999999998" right="0.78749999999999998" top="0.78749999999999998" bottom="0.78749999999999998" header="0.5" footer="0.5"/>
  <pageSetup scale="85" firstPageNumber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BAC_T2_2006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>1</cp:revision>
  <cp:lastPrinted>2015-12-15T21:16:14Z</cp:lastPrinted>
  <dcterms:created xsi:type="dcterms:W3CDTF">2006-04-20T23:01:01Z</dcterms:created>
  <dcterms:modified xsi:type="dcterms:W3CDTF">2016-11-29T22:36:28Z</dcterms:modified>
</cp:coreProperties>
</file>