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/>
  <bookViews>
    <workbookView xWindow="-15" yWindow="0" windowWidth="23160" windowHeight="17565" activeTab="6"/>
  </bookViews>
  <sheets>
    <sheet name="2015-1 Cycle" sheetId="1" r:id="rId1"/>
    <sheet name="2013-3 Cycle" sheetId="3" r:id="rId2"/>
    <sheet name="2014-1 Cycle" sheetId="5" r:id="rId3"/>
    <sheet name="2014-2 Cycle" sheetId="6" r:id="rId4"/>
    <sheet name="Stats" sheetId="7" r:id="rId5"/>
    <sheet name="Funding" sheetId="8" r:id="rId6"/>
    <sheet name="Users" sheetId="10" r:id="rId7"/>
    <sheet name="Proposal Repeats" sheetId="9" r:id="rId8"/>
  </sheets>
  <definedNames>
    <definedName name="_xlnm._FilterDatabase" localSheetId="7" hidden="1">'Proposal Repeats'!$A$1:$A$48</definedName>
    <definedName name="MyUsers" localSheetId="6">Users!$A$3:$F$67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7" i="10"/>
  <c r="I9"/>
  <c r="I40"/>
  <c r="I52"/>
  <c r="I65"/>
  <c r="I24"/>
  <c r="I48"/>
  <c r="I14"/>
  <c r="I16"/>
  <c r="I18"/>
  <c r="I21"/>
  <c r="I26"/>
  <c r="I47"/>
  <c r="I22"/>
  <c r="I33"/>
  <c r="I63"/>
  <c r="I10"/>
  <c r="I36"/>
  <c r="I37"/>
  <c r="I45"/>
  <c r="I56"/>
  <c r="I67"/>
  <c r="I5"/>
  <c r="I11"/>
  <c r="I31"/>
  <c r="I38"/>
  <c r="I54"/>
  <c r="I61"/>
  <c r="I17"/>
  <c r="I62"/>
  <c r="I12"/>
  <c r="I20"/>
  <c r="I60"/>
  <c r="I28"/>
  <c r="I50"/>
  <c r="I29"/>
  <c r="I6"/>
  <c r="I8"/>
  <c r="I44"/>
  <c r="I53"/>
  <c r="I30"/>
  <c r="I35"/>
  <c r="I41"/>
  <c r="I46"/>
  <c r="I66"/>
  <c r="I4"/>
  <c r="I19"/>
  <c r="I32"/>
  <c r="I49"/>
  <c r="I59"/>
  <c r="I39"/>
  <c r="I51"/>
  <c r="I55"/>
  <c r="I7"/>
  <c r="I13"/>
  <c r="I15"/>
  <c r="I23"/>
  <c r="I43"/>
  <c r="I57"/>
  <c r="I58"/>
  <c r="I3"/>
  <c r="I25"/>
  <c r="I34"/>
  <c r="I42"/>
  <c r="I64"/>
  <c r="I68"/>
  <c r="H68"/>
  <c r="G68"/>
  <c r="F68"/>
  <c r="G14" i="7"/>
  <c r="G13"/>
  <c r="B32" i="8"/>
  <c r="G32"/>
  <c r="B33"/>
  <c r="C32"/>
  <c r="C33"/>
  <c r="D32"/>
  <c r="D33"/>
  <c r="E32"/>
  <c r="E33"/>
  <c r="F32"/>
  <c r="F33"/>
  <c r="G33"/>
  <c r="B24"/>
  <c r="G24"/>
  <c r="B25"/>
  <c r="C24"/>
  <c r="C25"/>
  <c r="D24"/>
  <c r="D25"/>
  <c r="E24"/>
  <c r="E25"/>
  <c r="F24"/>
  <c r="F25"/>
  <c r="G25"/>
  <c r="B14"/>
  <c r="G14"/>
  <c r="B15"/>
  <c r="C14"/>
  <c r="C15"/>
  <c r="D14"/>
  <c r="D15"/>
  <c r="E14"/>
  <c r="E15"/>
  <c r="F14"/>
  <c r="F15"/>
  <c r="G15"/>
  <c r="B6"/>
  <c r="G6"/>
  <c r="B7"/>
  <c r="C6"/>
  <c r="C7"/>
  <c r="D6"/>
  <c r="D7"/>
  <c r="E6"/>
  <c r="E7"/>
  <c r="F6"/>
  <c r="F7"/>
  <c r="G7"/>
  <c r="J41" i="7"/>
  <c r="J40"/>
  <c r="F38"/>
  <c r="F39"/>
  <c r="F41"/>
  <c r="F37"/>
  <c r="F40"/>
  <c r="J31"/>
  <c r="J32"/>
  <c r="J33"/>
  <c r="J34"/>
  <c r="J35"/>
  <c r="J37"/>
  <c r="J38"/>
  <c r="J39"/>
  <c r="J43"/>
  <c r="J44"/>
  <c r="J45"/>
  <c r="J46"/>
  <c r="J47"/>
  <c r="J48"/>
  <c r="J49"/>
  <c r="J50"/>
  <c r="J51"/>
  <c r="J52"/>
  <c r="J53"/>
  <c r="J54"/>
  <c r="J30"/>
  <c r="F31"/>
  <c r="F32"/>
  <c r="F33"/>
  <c r="F34"/>
  <c r="F35"/>
  <c r="F43"/>
  <c r="F44"/>
  <c r="F45"/>
  <c r="F46"/>
  <c r="F47"/>
  <c r="F48"/>
  <c r="F49"/>
  <c r="F50"/>
  <c r="F51"/>
  <c r="F52"/>
  <c r="F53"/>
  <c r="F54"/>
  <c r="F30"/>
  <c r="C31"/>
  <c r="C32"/>
  <c r="C33"/>
  <c r="C34"/>
  <c r="C35"/>
  <c r="C37"/>
  <c r="C38"/>
  <c r="C39"/>
  <c r="C40"/>
  <c r="C41"/>
  <c r="C42"/>
  <c r="C44"/>
  <c r="C45"/>
  <c r="C46"/>
  <c r="C30"/>
  <c r="B46"/>
  <c r="B45"/>
  <c r="B44"/>
  <c r="B38"/>
  <c r="B39"/>
  <c r="B40"/>
  <c r="B41"/>
  <c r="B42"/>
  <c r="B37"/>
  <c r="B34"/>
  <c r="B35"/>
  <c r="B33"/>
  <c r="B32"/>
  <c r="B31"/>
  <c r="B30"/>
  <c r="K54"/>
  <c r="G54"/>
  <c r="K53"/>
  <c r="G53"/>
  <c r="K52"/>
  <c r="G52"/>
  <c r="K51"/>
  <c r="G51"/>
  <c r="K50"/>
  <c r="G50"/>
  <c r="K49"/>
  <c r="G49"/>
  <c r="K48"/>
  <c r="G48"/>
  <c r="K47"/>
  <c r="G47"/>
  <c r="K46"/>
  <c r="G46"/>
  <c r="K45"/>
  <c r="G45"/>
  <c r="K44"/>
  <c r="G44"/>
  <c r="K35"/>
  <c r="G35"/>
  <c r="K34"/>
  <c r="G34"/>
  <c r="K33"/>
  <c r="G33"/>
  <c r="K31"/>
  <c r="G31"/>
  <c r="L14"/>
  <c r="L13"/>
  <c r="H14"/>
  <c r="H13"/>
  <c r="K14"/>
  <c r="K13"/>
  <c r="J14"/>
  <c r="F14"/>
  <c r="J13"/>
  <c r="F13"/>
  <c r="L62" i="6"/>
  <c r="H62"/>
  <c r="L61"/>
  <c r="H61"/>
  <c r="L60"/>
  <c r="H60"/>
  <c r="L59"/>
  <c r="H59"/>
  <c r="L58"/>
  <c r="H58"/>
  <c r="L57"/>
  <c r="H57"/>
  <c r="L56"/>
  <c r="H56"/>
  <c r="L55"/>
  <c r="H55"/>
  <c r="L54"/>
  <c r="H54"/>
  <c r="L53"/>
  <c r="H53"/>
  <c r="L52"/>
  <c r="H52"/>
  <c r="K49"/>
  <c r="G49"/>
  <c r="K48"/>
  <c r="G48"/>
  <c r="L43"/>
  <c r="H43"/>
  <c r="L42"/>
  <c r="H42"/>
  <c r="L41"/>
  <c r="H41"/>
  <c r="L39"/>
  <c r="H39"/>
  <c r="G35"/>
  <c r="G28"/>
  <c r="G39" i="3"/>
  <c r="G36" i="5"/>
  <c r="L63"/>
  <c r="H63"/>
  <c r="L62"/>
  <c r="H62"/>
  <c r="L61"/>
  <c r="H61"/>
  <c r="L60"/>
  <c r="H60"/>
  <c r="L59"/>
  <c r="H59"/>
  <c r="L58"/>
  <c r="H58"/>
  <c r="L57"/>
  <c r="H57"/>
  <c r="L56"/>
  <c r="H56"/>
  <c r="L55"/>
  <c r="H55"/>
  <c r="L54"/>
  <c r="H54"/>
  <c r="L53"/>
  <c r="H53"/>
  <c r="K50"/>
  <c r="G50"/>
  <c r="K49"/>
  <c r="G49"/>
  <c r="L44"/>
  <c r="H44"/>
  <c r="L43"/>
  <c r="H43"/>
  <c r="L42"/>
  <c r="H42"/>
  <c r="L40"/>
  <c r="H40"/>
  <c r="G27"/>
  <c r="G30" i="3"/>
  <c r="L47"/>
  <c r="L46"/>
  <c r="L45"/>
  <c r="L43"/>
  <c r="H43"/>
  <c r="L66"/>
  <c r="L65"/>
  <c r="L64"/>
  <c r="L63"/>
  <c r="L62"/>
  <c r="L61"/>
  <c r="L60"/>
  <c r="L59"/>
  <c r="L58"/>
  <c r="L57"/>
  <c r="L56"/>
  <c r="K53"/>
  <c r="K52"/>
  <c r="H66"/>
  <c r="H65"/>
  <c r="H63"/>
  <c r="H62"/>
  <c r="H64"/>
  <c r="H61"/>
  <c r="H60"/>
  <c r="H59"/>
  <c r="H58"/>
  <c r="H57"/>
  <c r="H56"/>
  <c r="G53"/>
  <c r="G52"/>
  <c r="H46"/>
  <c r="H45"/>
  <c r="H47"/>
  <c r="A38" i="1"/>
  <c r="B38"/>
  <c r="A40"/>
  <c r="B40"/>
  <c r="C40"/>
  <c r="D40"/>
  <c r="A42"/>
  <c r="B42"/>
  <c r="C42"/>
  <c r="D42"/>
</calcChain>
</file>

<file path=xl/sharedStrings.xml><?xml version="1.0" encoding="utf-8"?>
<sst xmlns="http://schemas.openxmlformats.org/spreadsheetml/2006/main" count="1365" uniqueCount="476">
  <si>
    <t>Total</t>
  </si>
  <si>
    <t>GUP</t>
  </si>
  <si>
    <t>Staff</t>
  </si>
  <si>
    <t>6-BM-B</t>
  </si>
  <si>
    <t>6-BM-A</t>
  </si>
  <si>
    <t>GUP (34%)</t>
  </si>
  <si>
    <t>Staff (10%)</t>
  </si>
  <si>
    <t>B Min (38%)</t>
  </si>
  <si>
    <t>A Min (18%)</t>
  </si>
  <si>
    <t>Ops Days</t>
  </si>
  <si>
    <t>Total Days</t>
  </si>
  <si>
    <t>Maintenance</t>
  </si>
  <si>
    <t>04/29(00:00)-05/01(00:00)</t>
  </si>
  <si>
    <t>Machine Studies</t>
  </si>
  <si>
    <t>04/28(08:00)-04/29(00:00)</t>
  </si>
  <si>
    <t>04/22(08:00)-04/28(08:00)</t>
  </si>
  <si>
    <t>324 Sing. Ops.</t>
  </si>
  <si>
    <t>Machine Intervention</t>
  </si>
  <si>
    <t>04/21(08:00)-04/22(08:00)</t>
  </si>
  <si>
    <t>04/15(08:00)-04/21(08:00)</t>
  </si>
  <si>
    <t>04/14(08:00)-04/15(08:00)</t>
  </si>
  <si>
    <t>04/08(08:00)-04/14(08:00)</t>
  </si>
  <si>
    <t>RHB Ops.</t>
  </si>
  <si>
    <t>04/07(08:00)-04/08(08:00)</t>
  </si>
  <si>
    <t>04/01(08:00)-04/07(08:00)</t>
  </si>
  <si>
    <t>03/31(08:00)-04/01(08:00)</t>
  </si>
  <si>
    <t>6-BM-A (2 days) /Staff (4 days)</t>
  </si>
  <si>
    <t>03/25(08:00)-03/31(08:00)</t>
  </si>
  <si>
    <t>03/24(08:00)-03/25(08:00)</t>
  </si>
  <si>
    <t>6-BM-B (3 days) / Staff (3 days)</t>
  </si>
  <si>
    <t>03/18(08:00)-03/24(08:00)</t>
  </si>
  <si>
    <t>03/17(08:00)-03/18(08:00)</t>
  </si>
  <si>
    <t>03/11(08:00)-03/17(08:00)</t>
  </si>
  <si>
    <t>Hybrid Fill Ops.</t>
  </si>
  <si>
    <t>03/10(08:00)-03/11(08:00)</t>
  </si>
  <si>
    <t>03/04(08:00)-03/10(08:00)</t>
  </si>
  <si>
    <t>03/02(08:00)-03/04(08:00)</t>
  </si>
  <si>
    <t>02/25(08:00)-03/02(08:00)</t>
  </si>
  <si>
    <t>Standard Ops.</t>
  </si>
  <si>
    <t>02/24(08:00)-02/25(08:00)</t>
  </si>
  <si>
    <t>MAC Data Collection, Beamline Commissioning</t>
  </si>
  <si>
    <t>02/18(08:00)-02/24(08:00)</t>
  </si>
  <si>
    <t>02/17(08:00)-02/18(08:00)</t>
  </si>
  <si>
    <t>MAC Alignments, Slit Optimization</t>
  </si>
  <si>
    <t>02/11(08:00)-02/17(08:00)</t>
  </si>
  <si>
    <t>02/10(08:00)-02/11(08:00)</t>
  </si>
  <si>
    <t>MAC First Beam, Alignments</t>
  </si>
  <si>
    <t>02/03(08:00)-02/10(08:00)</t>
  </si>
  <si>
    <t>01/27(08:00)-02/03(08:00)</t>
  </si>
  <si>
    <t>01/01(00:00)-01/27(08:00)</t>
  </si>
  <si>
    <t>Assigned Time</t>
  </si>
  <si>
    <t>Days</t>
  </si>
  <si>
    <t>Funding Source</t>
  </si>
  <si>
    <t>Country</t>
  </si>
  <si>
    <t>NSF-EAR</t>
  </si>
  <si>
    <t>DOD</t>
  </si>
  <si>
    <t>China</t>
  </si>
  <si>
    <t>DOE</t>
  </si>
  <si>
    <t>X17MAC Schedule - 2013-3 Cycle</t>
  </si>
  <si>
    <t>X17B2</t>
  </si>
  <si>
    <t>Days Req.</t>
  </si>
  <si>
    <t>Scheduled Dates</t>
  </si>
  <si>
    <t>Days Used</t>
  </si>
  <si>
    <t>Du, Wei</t>
  </si>
  <si>
    <t>10/05(12:00)-10/06(12:00) 10/10(12:00)-10/11(12:00)</t>
  </si>
  <si>
    <t>PASS Form #</t>
  </si>
  <si>
    <t>Min Days</t>
  </si>
  <si>
    <t>Days Ass.</t>
  </si>
  <si>
    <t>Principal Investigator</t>
  </si>
  <si>
    <t>Durham, William</t>
  </si>
  <si>
    <t>10/11(12:00)-10/13(12:00)</t>
  </si>
  <si>
    <t>Mei, Shenghua</t>
  </si>
  <si>
    <t>10/14(12:00)-10/16(12:00)</t>
  </si>
  <si>
    <t>Clark, Simon</t>
  </si>
  <si>
    <t>Karato, Shun-Ichiro</t>
  </si>
  <si>
    <t>10/16(12:00)-10/18(12:00)</t>
  </si>
  <si>
    <t>10/18(12:00)-10/21(06:00)</t>
  </si>
  <si>
    <t>Bystricky, Misha</t>
  </si>
  <si>
    <t>10/22(12:00)-10/26(12:00)</t>
  </si>
  <si>
    <t>10/26(12:00)-10/28(12:00)</t>
  </si>
  <si>
    <t>Bejina, Frederic</t>
  </si>
  <si>
    <t>10/30(00:00)-11/01(12:00)</t>
  </si>
  <si>
    <t>Whitaker, Matthew</t>
  </si>
  <si>
    <t>11/01(12:00)-11/03(12:00)</t>
  </si>
  <si>
    <t>Dharmagunawardhane, Naveen</t>
  </si>
  <si>
    <t>11/07(12:00)-11/09(12:00)</t>
  </si>
  <si>
    <t>Li, Li</t>
  </si>
  <si>
    <t>11/09(12:00)-11/11(12:00)</t>
  </si>
  <si>
    <t>NA</t>
  </si>
  <si>
    <t>Chen, Haiyan</t>
  </si>
  <si>
    <t>11/11(12:00)-11/13(12:00)</t>
  </si>
  <si>
    <t>Qadri, Syed</t>
  </si>
  <si>
    <t>11/13(12:00)-11/15(12:00)</t>
  </si>
  <si>
    <t>NSF Other</t>
  </si>
  <si>
    <t>U.S. D.O.E.</t>
  </si>
  <si>
    <t>U.S. D.O.D.</t>
  </si>
  <si>
    <t>Foreign</t>
  </si>
  <si>
    <t>U.S.A.</t>
  </si>
  <si>
    <t>Australia</t>
  </si>
  <si>
    <t>France</t>
  </si>
  <si>
    <t>11/15(12:00)-11/18(06:00)</t>
  </si>
  <si>
    <t>11/19(12:00)-11/22(12:00)</t>
  </si>
  <si>
    <t>11/22(12:00)-11/26(12:00)</t>
  </si>
  <si>
    <t>NSF   EAR</t>
  </si>
  <si>
    <t>COMPRES</t>
  </si>
  <si>
    <t>NSF-Other</t>
  </si>
  <si>
    <t>Li, Baosheng</t>
  </si>
  <si>
    <t>Wang, Liping</t>
  </si>
  <si>
    <t>Wang, Meili</t>
  </si>
  <si>
    <t>Liu, Qiong</t>
  </si>
  <si>
    <t>Raterron, Paul</t>
  </si>
  <si>
    <t>Wang, Shanmin</t>
  </si>
  <si>
    <t>Li, Xuefei</t>
  </si>
  <si>
    <t>Xu, Zhishuang</t>
  </si>
  <si>
    <t>X17B2ss</t>
  </si>
  <si>
    <t>-</t>
  </si>
  <si>
    <t>NNSA (DOE)</t>
  </si>
  <si>
    <t>Ops. Mode</t>
  </si>
  <si>
    <t>Details and Notes</t>
  </si>
  <si>
    <t>01/01(00:00)-05/01(00:00)</t>
  </si>
  <si>
    <t>Maintenance / Commissioning (NO BEAM)</t>
  </si>
  <si>
    <t>APS 6-BM-B - 2015-1 Cycle</t>
  </si>
  <si>
    <t>Commissioning</t>
  </si>
  <si>
    <t>NSLS-II XPD1-D - 2015-1 Cycle</t>
  </si>
  <si>
    <t>http://www.bnl.gov/ps/nsls2/opschedule.php</t>
  </si>
  <si>
    <t>10/10(12:00)-10/15(12:00)</t>
  </si>
  <si>
    <t>11/07(12:00)-11/12(12:00)</t>
  </si>
  <si>
    <t>Total Days In Cycle</t>
  </si>
  <si>
    <t>Total Ops. Days in Cycle</t>
  </si>
  <si>
    <t>X17B1 Operations</t>
  </si>
  <si>
    <t>X17B2/3 Operations</t>
  </si>
  <si>
    <t>Scheduled Wiggler Maintenance</t>
  </si>
  <si>
    <t>X17B2 Operations Days</t>
  </si>
  <si>
    <t>GU = Light Source Allocated</t>
  </si>
  <si>
    <t>Whitaker, Matthew (GU)</t>
  </si>
  <si>
    <t>Zou, Yongtao (GU)</t>
  </si>
  <si>
    <t>Holyoke, Caleb (GU)</t>
  </si>
  <si>
    <t>Chen, Jiuhua (GU)</t>
  </si>
  <si>
    <t>Total GU Days</t>
  </si>
  <si>
    <t>Total CU Days</t>
  </si>
  <si>
    <t>Beamline Development Time</t>
  </si>
  <si>
    <t>Beamline Staff Time</t>
  </si>
  <si>
    <t>COMPRES Ass. User Time</t>
  </si>
  <si>
    <t>1 Shift = 1 Day (24 Hours)</t>
  </si>
  <si>
    <t>Total Days Requested</t>
  </si>
  <si>
    <t>Minimum Days Requested</t>
  </si>
  <si>
    <t>Total Number of Proposals</t>
  </si>
  <si>
    <t>Proposals Granted Time</t>
  </si>
  <si>
    <t>Proposals GU Assigned</t>
  </si>
  <si>
    <t>Earth Science</t>
  </si>
  <si>
    <t>Earth Science Proposals</t>
  </si>
  <si>
    <t>Non-Earth Science Proposals</t>
  </si>
  <si>
    <t>Subscription Rate</t>
  </si>
  <si>
    <t>Minimum Subscription Rate</t>
  </si>
  <si>
    <t>Lost Days in B2/3 Time</t>
  </si>
  <si>
    <t>Lost Operations Days</t>
  </si>
  <si>
    <t>Recouped Lost Time</t>
  </si>
  <si>
    <t>Recouped Time in B2/3 Time</t>
  </si>
  <si>
    <t>Total Lost Ops Days</t>
  </si>
  <si>
    <t>Total Lost X17B2 Ops. Days</t>
  </si>
  <si>
    <t>Proposals CU Assigned</t>
  </si>
  <si>
    <t>OPERATIONS STATISTICS</t>
  </si>
  <si>
    <t>X17B2ss Operations Days</t>
  </si>
  <si>
    <t>X17B2 STATISTICS</t>
  </si>
  <si>
    <t>Total Sched. Operations Days</t>
  </si>
  <si>
    <t>X17B2/3 Sched. Operations Days</t>
  </si>
  <si>
    <t>X17B2/ss Actual Ops. Days</t>
  </si>
  <si>
    <t>Sched. Ops. Days Available</t>
  </si>
  <si>
    <t>Unsched. Ops. Days Available</t>
  </si>
  <si>
    <t>X17B2SS STATISTICS</t>
  </si>
  <si>
    <t>Earth Sci. Proposals Granted</t>
  </si>
  <si>
    <t>Earth Sci. GU Granted</t>
  </si>
  <si>
    <t>Earth Sci. CU Granted</t>
  </si>
  <si>
    <t>Non-Earth Sci. Props Granted</t>
  </si>
  <si>
    <t>Non-Earth Sci. GU Granted</t>
  </si>
  <si>
    <t>Non-Earth Sci. CU Granted</t>
  </si>
  <si>
    <t>All Available</t>
  </si>
  <si>
    <t>10/15(12:00)-10/16(12:00)</t>
  </si>
  <si>
    <t>11/12(12:00)-11/13(12:00)</t>
  </si>
  <si>
    <t>X17MAC User Funding - 2013-3 Cycle</t>
  </si>
  <si>
    <t>X17MAC Schedule - 2014-1 Cycle</t>
  </si>
  <si>
    <t>X17MAC User Funding - 2014-1 Cycle</t>
  </si>
  <si>
    <t>03/04(12:00)-03/07(12:00)</t>
  </si>
  <si>
    <t>Walker, Andrew (GU)</t>
  </si>
  <si>
    <t>Dobson, David (GU)</t>
  </si>
  <si>
    <t>03/07(12:00)-03/10(12:00)</t>
  </si>
  <si>
    <t>03/12(00:00)-03/14(12:00)</t>
  </si>
  <si>
    <t>03/14(12:00)-03/16(12:00)</t>
  </si>
  <si>
    <t xml:space="preserve">Burnley, Pamela </t>
  </si>
  <si>
    <t>03/20(12:00)-03/22(12:00)</t>
  </si>
  <si>
    <t>03/22(12:00)-03/24(12:00)</t>
  </si>
  <si>
    <t>03/24(12:00)-03/27(12:00)</t>
  </si>
  <si>
    <t>Bejina, Frederic (GU)</t>
  </si>
  <si>
    <t>03/27(12:00)-03/29(12:00)</t>
  </si>
  <si>
    <t>03/29(12:00)-03/31(06:00)</t>
  </si>
  <si>
    <t>04/01(12:00)-04/03(12:00)</t>
  </si>
  <si>
    <t>04/03(12:00)-04/05(12:00)</t>
  </si>
  <si>
    <t>04/05(12:00)-04/07(12:00)</t>
  </si>
  <si>
    <t>Holyoke, Caleb</t>
  </si>
  <si>
    <t>04/09(00:00)-04/11(00:00)</t>
  </si>
  <si>
    <t>Dharmagunawardhane, Naveen (GU)</t>
  </si>
  <si>
    <t>04/11(00:00)-04/13(00:00)</t>
  </si>
  <si>
    <t>04/13(00:00)-04/13(12:00) 04/17(12:00)-04/19(00:00)</t>
  </si>
  <si>
    <t>04/19(00:00)-04/21(06:00)</t>
  </si>
  <si>
    <t>04/22(12:00)-04/25(00:00)</t>
  </si>
  <si>
    <t>Hunt, Simon (GU)</t>
  </si>
  <si>
    <t>NNSA (DOE) / NSF-EAR</t>
  </si>
  <si>
    <t>U.K.</t>
  </si>
  <si>
    <t>03/27(12:00)-03/30(12:00)</t>
  </si>
  <si>
    <t>Fuertes, Javier Ruiz</t>
  </si>
  <si>
    <t>Germany</t>
  </si>
  <si>
    <t>Chan, Siu-Wai</t>
  </si>
  <si>
    <t>Zhu, Xiang</t>
  </si>
  <si>
    <t>Halevy, Itzhak</t>
  </si>
  <si>
    <t>Israel</t>
  </si>
  <si>
    <t>03/04(12:00)-03/08(12:00)</t>
  </si>
  <si>
    <t>03/08(12:00)-03/15(12:00)</t>
  </si>
  <si>
    <t>Beamline Development (Chen)</t>
  </si>
  <si>
    <t>Beamline Development (Whitaker)</t>
  </si>
  <si>
    <t>X17MAC Schedule - 2014-2 Cycle</t>
  </si>
  <si>
    <t>X17MAC User Funding - 2014-2 Cycle</t>
  </si>
  <si>
    <t>Weidner, Donald</t>
  </si>
  <si>
    <t>05/23(12:00)-05/26(12:00)</t>
  </si>
  <si>
    <t>Li, Ying</t>
  </si>
  <si>
    <t>05/26(12:00)-05/29(12:00)</t>
  </si>
  <si>
    <t>Zou, Yongtao</t>
  </si>
  <si>
    <t>05/29(12:00)-06/02(06:00)</t>
  </si>
  <si>
    <t>Dixon, Nathaniel</t>
  </si>
  <si>
    <t>06/03(12:00)-06/05(12:00)</t>
  </si>
  <si>
    <t>06/05(12:00)-06/08(12:00)</t>
  </si>
  <si>
    <t>Chen, Jiuhua</t>
  </si>
  <si>
    <t>06/08(12:00)-06/09(12:00) 06/11(00:00)-06/13(12:00)</t>
  </si>
  <si>
    <t>06/13(12:00)-06/15(12:00) 06/19(12:00)-06/21(12:00)</t>
  </si>
  <si>
    <t>06/21(12:00)-06/25(12:00)</t>
  </si>
  <si>
    <t>06/25(12:00)-06/29(12:00)</t>
  </si>
  <si>
    <t>Wang, Liping (GU)</t>
  </si>
  <si>
    <t>Li, Li (GU)</t>
  </si>
  <si>
    <t>06/29(12:00)-06/30(06:00) 07/01(12:00)-07/04(12:00)</t>
  </si>
  <si>
    <t>07/04(12:00)-07/07(12:00)</t>
  </si>
  <si>
    <t>07/09(00:00)-07/13(12:00)</t>
  </si>
  <si>
    <t>07/17(12:00)-07/21(12:00)</t>
  </si>
  <si>
    <t>07/23(12:00)-07/27(12:00)</t>
  </si>
  <si>
    <t>Burnley, Pamela (GU)</t>
  </si>
  <si>
    <t>07/27(12:00)-07/28(06:00) 07/29(12:00)-08/02(00:00)</t>
  </si>
  <si>
    <t>08/02(00:00)-08/04(12:00) 08/06(00:00)-08/07(12:00)</t>
  </si>
  <si>
    <t>08/07(12:00)-08/10(12:00)</t>
  </si>
  <si>
    <t>08/14(12:00)-08/18(12:00)</t>
  </si>
  <si>
    <t>08/18(12:00)-08/20(12:00)</t>
  </si>
  <si>
    <t>07/21(12:00)-07/23(12:00) 08/20(12:00)-08/22(12:00)</t>
  </si>
  <si>
    <t>08/22(12:00)-08/25(06:00) 08/26(12:00)-08/28(12:00)</t>
  </si>
  <si>
    <t>07/09(12:00)-07/13(12:00) 07/17(12:00)-07/21(12:00)</t>
  </si>
  <si>
    <t>Karato, Shun-Ichiro (GU)</t>
  </si>
  <si>
    <t>2013-3</t>
  </si>
  <si>
    <t>2014-1</t>
  </si>
  <si>
    <t>2014-2</t>
  </si>
  <si>
    <t>TOTAL</t>
  </si>
  <si>
    <t>Cycle</t>
  </si>
  <si>
    <t>X17B2 Funding Statistics - Total</t>
  </si>
  <si>
    <t>X17B2ss Funding Statistics - Total</t>
  </si>
  <si>
    <t>% Total</t>
  </si>
  <si>
    <t>X17B2 Funding Statistics - Granted Proposals Only</t>
  </si>
  <si>
    <t>Goldsby,</t>
  </si>
  <si>
    <t>David</t>
  </si>
  <si>
    <t>#F7770</t>
  </si>
  <si>
    <t>Brown University (w/ MIT)</t>
  </si>
  <si>
    <t>Faculty</t>
  </si>
  <si>
    <t>Chen,</t>
  </si>
  <si>
    <t>Jiuhua</t>
  </si>
  <si>
    <t>#C6597</t>
  </si>
  <si>
    <t>FIU</t>
  </si>
  <si>
    <t>NSF</t>
  </si>
  <si>
    <t>Ma,</t>
  </si>
  <si>
    <t>Chunli</t>
  </si>
  <si>
    <t>#Z6818</t>
  </si>
  <si>
    <t>Graduate Student</t>
  </si>
  <si>
    <t>Sun,</t>
  </si>
  <si>
    <t>Yongzhou</t>
  </si>
  <si>
    <t>#Z6636</t>
  </si>
  <si>
    <t>Yang,</t>
  </si>
  <si>
    <t>Bin</t>
  </si>
  <si>
    <t>#V6803</t>
  </si>
  <si>
    <t>Fraysse,</t>
  </si>
  <si>
    <t>Guillaume</t>
  </si>
  <si>
    <t>#G8135</t>
  </si>
  <si>
    <t>Lille</t>
  </si>
  <si>
    <t>Post-doc</t>
  </si>
  <si>
    <t>Raterron,</t>
  </si>
  <si>
    <t>Paul</t>
  </si>
  <si>
    <t>#R6609</t>
  </si>
  <si>
    <t>Clark,</t>
  </si>
  <si>
    <t>Simon</t>
  </si>
  <si>
    <t>#C7231</t>
  </si>
  <si>
    <t>Macquarie University</t>
  </si>
  <si>
    <t>Colas,</t>
  </si>
  <si>
    <t>Bruno</t>
  </si>
  <si>
    <t>#F7628</t>
  </si>
  <si>
    <t>Dixon,</t>
  </si>
  <si>
    <t>Nathaniel</t>
  </si>
  <si>
    <t>#E6062</t>
  </si>
  <si>
    <t>MIT</t>
  </si>
  <si>
    <t>Durham,</t>
  </si>
  <si>
    <t>William</t>
  </si>
  <si>
    <t>#X6703</t>
  </si>
  <si>
    <t>Golding,</t>
  </si>
  <si>
    <t>Narayana</t>
  </si>
  <si>
    <t>#D8760</t>
  </si>
  <si>
    <t>Quintanilla,</t>
  </si>
  <si>
    <t>Alejandra</t>
  </si>
  <si>
    <t>#G8378</t>
  </si>
  <si>
    <t>Feygelson,</t>
  </si>
  <si>
    <t>Boris</t>
  </si>
  <si>
    <t>#F8940</t>
  </si>
  <si>
    <t>Naval Research Laboratory</t>
  </si>
  <si>
    <t>Imam,</t>
  </si>
  <si>
    <t>Ashraf</t>
  </si>
  <si>
    <t>#F8019</t>
  </si>
  <si>
    <t>Wollmershauser,</t>
  </si>
  <si>
    <t>James</t>
  </si>
  <si>
    <t>#F8395</t>
  </si>
  <si>
    <t>Ting</t>
  </si>
  <si>
    <t>#G9696</t>
  </si>
  <si>
    <t>Stony Brook - Baosheng</t>
  </si>
  <si>
    <t>Li,</t>
  </si>
  <si>
    <t>Ying</t>
  </si>
  <si>
    <t>#F9436</t>
  </si>
  <si>
    <t>Baosheng</t>
  </si>
  <si>
    <t>#L6002</t>
  </si>
  <si>
    <t>Qi,</t>
  </si>
  <si>
    <t>Xintong</t>
  </si>
  <si>
    <t>#F8558</t>
  </si>
  <si>
    <t>Wang,</t>
  </si>
  <si>
    <t>Xuebing</t>
  </si>
  <si>
    <t>#D8300</t>
  </si>
  <si>
    <t>Zou,</t>
  </si>
  <si>
    <t>Yongtao</t>
  </si>
  <si>
    <t>#V6264</t>
  </si>
  <si>
    <t>Baldwin,</t>
  </si>
  <si>
    <t>Kenneth</t>
  </si>
  <si>
    <t>#B5147</t>
  </si>
  <si>
    <t>Stony Brook - MPI</t>
  </si>
  <si>
    <t>Haiyan</t>
  </si>
  <si>
    <t>#y6263</t>
  </si>
  <si>
    <t>Huebsch,</t>
  </si>
  <si>
    <t>#H5823</t>
  </si>
  <si>
    <t>Li</t>
  </si>
  <si>
    <t>#L6899</t>
  </si>
  <si>
    <t>Vaughan,</t>
  </si>
  <si>
    <t>Michael</t>
  </si>
  <si>
    <t>#V5228</t>
  </si>
  <si>
    <t>Whitaker,</t>
  </si>
  <si>
    <t>Matthew</t>
  </si>
  <si>
    <t>#X8510</t>
  </si>
  <si>
    <t>Dharmagunawardhane,</t>
  </si>
  <si>
    <t>Naveen</t>
  </si>
  <si>
    <t>#G7867</t>
  </si>
  <si>
    <t>Stony Brook - Parise</t>
  </si>
  <si>
    <t>Woerner,</t>
  </si>
  <si>
    <t>#N8783</t>
  </si>
  <si>
    <t>Cheung,</t>
  </si>
  <si>
    <t>Cecilia</t>
  </si>
  <si>
    <t>#V8242</t>
  </si>
  <si>
    <t>Stony Brook - Weidner</t>
  </si>
  <si>
    <t>Du,</t>
  </si>
  <si>
    <t>Wei</t>
  </si>
  <si>
    <t>#Z7346</t>
  </si>
  <si>
    <t>Weidner,</t>
  </si>
  <si>
    <t>Donald</t>
  </si>
  <si>
    <t>#W5608</t>
  </si>
  <si>
    <t>Heady,</t>
  </si>
  <si>
    <t>Adaire</t>
  </si>
  <si>
    <t>#N7177</t>
  </si>
  <si>
    <t>Stony Brook - Whitaker</t>
  </si>
  <si>
    <t>Shcherbenko,</t>
  </si>
  <si>
    <t>Gina</t>
  </si>
  <si>
    <t>#F8889</t>
  </si>
  <si>
    <t>Holyoke,</t>
  </si>
  <si>
    <t>Caleb</t>
  </si>
  <si>
    <t>#E7843</t>
  </si>
  <si>
    <t>Texas A&amp;M</t>
  </si>
  <si>
    <t>Bejina,</t>
  </si>
  <si>
    <t>Frederic</t>
  </si>
  <si>
    <t>#B7262</t>
  </si>
  <si>
    <t>Toulouse</t>
  </si>
  <si>
    <t>Bystricky,</t>
  </si>
  <si>
    <t>Michal</t>
  </si>
  <si>
    <t>#E8155</t>
  </si>
  <si>
    <t>Proietti,</t>
  </si>
  <si>
    <t>Arnaud</t>
  </si>
  <si>
    <t>#D8566</t>
  </si>
  <si>
    <t>Terce,</t>
  </si>
  <si>
    <t>Nicolas</t>
  </si>
  <si>
    <t>#G9510</t>
  </si>
  <si>
    <t>Homburg,</t>
  </si>
  <si>
    <t>Janelle</t>
  </si>
  <si>
    <t>#D8759</t>
  </si>
  <si>
    <t>U Minnesota</t>
  </si>
  <si>
    <t>Kohlstedt,</t>
  </si>
  <si>
    <t>#Q6572</t>
  </si>
  <si>
    <t>Mei,</t>
  </si>
  <si>
    <t>Shenghua</t>
  </si>
  <si>
    <t>#X6704</t>
  </si>
  <si>
    <t>Chao</t>
  </si>
  <si>
    <t>#P7038</t>
  </si>
  <si>
    <t>Zhang,</t>
  </si>
  <si>
    <t>Guinan</t>
  </si>
  <si>
    <t>#P7988</t>
  </si>
  <si>
    <t>Bailey,</t>
  </si>
  <si>
    <t>Edward</t>
  </si>
  <si>
    <t>#G9763</t>
  </si>
  <si>
    <t>UCL</t>
  </si>
  <si>
    <t>Dobson,</t>
  </si>
  <si>
    <t>#Y6823</t>
  </si>
  <si>
    <t>Hunt,</t>
  </si>
  <si>
    <t>#Y7298</t>
  </si>
  <si>
    <t>Schardong,</t>
  </si>
  <si>
    <t>Lewis</t>
  </si>
  <si>
    <t>#P6954</t>
  </si>
  <si>
    <t>Wann,</t>
  </si>
  <si>
    <t>Elizabeth</t>
  </si>
  <si>
    <t>#D9635</t>
  </si>
  <si>
    <t>Lord,</t>
  </si>
  <si>
    <t>Oliver</t>
  </si>
  <si>
    <t>#D7996</t>
  </si>
  <si>
    <t>University of Bristol</t>
  </si>
  <si>
    <t>Stackhouse,</t>
  </si>
  <si>
    <t>Stephen</t>
  </si>
  <si>
    <t>#P8290</t>
  </si>
  <si>
    <t>University of Leeds</t>
  </si>
  <si>
    <t>Walker,</t>
  </si>
  <si>
    <t>Andrew</t>
  </si>
  <si>
    <t>#N7529</t>
  </si>
  <si>
    <t>Burnley,</t>
  </si>
  <si>
    <t>Pamela</t>
  </si>
  <si>
    <t>#U6045</t>
  </si>
  <si>
    <t>UNLV</t>
  </si>
  <si>
    <t>NSF/DOE</t>
  </si>
  <si>
    <t>cHILDS,</t>
  </si>
  <si>
    <t>christian</t>
  </si>
  <si>
    <t>#P8135</t>
  </si>
  <si>
    <t>Cline,</t>
  </si>
  <si>
    <t>Christopher</t>
  </si>
  <si>
    <t>#V8965</t>
  </si>
  <si>
    <t>Fitzsimmons,</t>
  </si>
  <si>
    <t>Ryan</t>
  </si>
  <si>
    <t>#P8124</t>
  </si>
  <si>
    <t>Mohr,</t>
  </si>
  <si>
    <t>Evan</t>
  </si>
  <si>
    <t>#G9734</t>
  </si>
  <si>
    <t>Undergraduate Student</t>
  </si>
  <si>
    <t>Shanmin</t>
  </si>
  <si>
    <t>#V6160</t>
  </si>
  <si>
    <t>Liping</t>
  </si>
  <si>
    <t>#W7206</t>
  </si>
  <si>
    <t>Amulele,</t>
  </si>
  <si>
    <t>George</t>
  </si>
  <si>
    <t>#N7833</t>
  </si>
  <si>
    <t>Yale</t>
  </si>
  <si>
    <t>Girard,</t>
  </si>
  <si>
    <t>Jennifer</t>
  </si>
  <si>
    <t>#E7339</t>
  </si>
  <si>
    <t>Karato,</t>
  </si>
  <si>
    <t>Shun-ichi</t>
  </si>
  <si>
    <t>#U7659</t>
  </si>
  <si>
    <t>Mohiuddin,</t>
  </si>
  <si>
    <t>Anwar</t>
  </si>
  <si>
    <t>#G9615</t>
  </si>
  <si>
    <t>Wu,</t>
  </si>
  <si>
    <t>Yao</t>
  </si>
  <si>
    <t>#P7345</t>
  </si>
  <si>
    <t xml:space="preserve">Funding </t>
  </si>
  <si>
    <t>Last Name</t>
  </si>
  <si>
    <t>First Name</t>
  </si>
  <si>
    <t>Life #</t>
  </si>
  <si>
    <t>Institution</t>
  </si>
  <si>
    <t>Position</t>
  </si>
  <si>
    <t>X17 MAC Users (10/2013 - 09/2014)</t>
  </si>
</sst>
</file>

<file path=xl/styles.xml><?xml version="1.0" encoding="utf-8"?>
<styleSheet xmlns="http://schemas.openxmlformats.org/spreadsheetml/2006/main">
  <fonts count="21"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Times New Roman"/>
      <family val="1"/>
    </font>
    <font>
      <sz val="12"/>
      <color indexed="40"/>
      <name val="Times New Roman"/>
      <family val="1"/>
    </font>
    <font>
      <sz val="12"/>
      <color indexed="21"/>
      <name val="Times New Roman"/>
      <family val="1"/>
    </font>
    <font>
      <sz val="12"/>
      <color indexed="8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u/>
      <sz val="10"/>
      <color theme="11"/>
      <name val="Arial"/>
      <family val="2"/>
    </font>
    <font>
      <b/>
      <sz val="14"/>
      <name val="Times New Roman"/>
    </font>
    <font>
      <sz val="14"/>
      <name val="Times New Roman"/>
    </font>
    <font>
      <b/>
      <sz val="12"/>
      <color indexed="8"/>
      <name val="Times New Roman"/>
    </font>
    <font>
      <sz val="10"/>
      <color theme="0" tint="-0.14999847407452621"/>
      <name val="Arial"/>
    </font>
    <font>
      <b/>
      <u/>
      <sz val="10"/>
      <name val="Arial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34"/>
      </patternFill>
    </fill>
    <fill>
      <patternFill patternType="solid">
        <fgColor indexed="10"/>
        <bgColor indexed="60"/>
      </patternFill>
    </fill>
  </fills>
  <borders count="30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65">
    <xf numFmtId="0" fontId="0" fillId="0" borderId="0"/>
    <xf numFmtId="0" fontId="10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 applyFill="1"/>
    <xf numFmtId="0" fontId="2" fillId="0" borderId="0" xfId="0" applyFont="1" applyFill="1"/>
    <xf numFmtId="0" fontId="4" fillId="0" borderId="0" xfId="0" applyFont="1"/>
    <xf numFmtId="0" fontId="4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2" fillId="2" borderId="0" xfId="0" applyFont="1" applyFill="1"/>
    <xf numFmtId="0" fontId="5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5" fillId="0" borderId="0" xfId="0" applyFont="1"/>
    <xf numFmtId="0" fontId="15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8" fillId="0" borderId="0" xfId="0" applyFont="1"/>
    <xf numFmtId="0" fontId="7" fillId="0" borderId="1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2" fontId="0" fillId="0" borderId="0" xfId="0" applyNumberFormat="1" applyAlignment="1">
      <alignment vertical="center" wrapText="1"/>
    </xf>
    <xf numFmtId="0" fontId="0" fillId="0" borderId="0" xfId="0" applyAlignment="1">
      <alignment horizontal="left" vertical="center" wrapText="1"/>
    </xf>
    <xf numFmtId="10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9" fontId="0" fillId="0" borderId="0" xfId="0" applyNumberForma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4" fontId="2" fillId="2" borderId="0" xfId="0" applyNumberFormat="1" applyFont="1" applyFill="1"/>
    <xf numFmtId="14" fontId="2" fillId="0" borderId="0" xfId="0" applyNumberFormat="1" applyFont="1"/>
    <xf numFmtId="0" fontId="0" fillId="0" borderId="28" xfId="0" applyBorder="1" applyAlignment="1">
      <alignment horizontal="center" vertical="center" wrapText="1"/>
    </xf>
    <xf numFmtId="2" fontId="9" fillId="0" borderId="0" xfId="0" applyNumberFormat="1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9" fillId="0" borderId="16" xfId="0" applyFont="1" applyBorder="1" applyAlignment="1">
      <alignment horizontal="center"/>
    </xf>
    <xf numFmtId="0" fontId="9" fillId="0" borderId="16" xfId="0" applyFont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29" xfId="0" applyBorder="1" applyAlignment="1">
      <alignment horizontal="center"/>
    </xf>
    <xf numFmtId="10" fontId="0" fillId="0" borderId="29" xfId="0" applyNumberFormat="1" applyBorder="1" applyAlignment="1">
      <alignment horizontal="center"/>
    </xf>
    <xf numFmtId="0" fontId="1" fillId="0" borderId="0" xfId="63" applyFont="1"/>
    <xf numFmtId="0" fontId="19" fillId="0" borderId="0" xfId="63" applyFont="1"/>
    <xf numFmtId="0" fontId="19" fillId="0" borderId="16" xfId="63" applyFont="1" applyBorder="1"/>
    <xf numFmtId="0" fontId="1" fillId="0" borderId="16" xfId="63" applyFont="1" applyBorder="1"/>
    <xf numFmtId="0" fontId="14" fillId="0" borderId="16" xfId="0" applyFont="1" applyBorder="1" applyAlignment="1">
      <alignment horizontal="center"/>
    </xf>
    <xf numFmtId="0" fontId="10" fillId="0" borderId="17" xfId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/>
    </xf>
    <xf numFmtId="0" fontId="20" fillId="0" borderId="16" xfId="63" applyFont="1" applyBorder="1" applyAlignment="1">
      <alignment horizontal="center"/>
    </xf>
  </cellXfs>
  <cellStyles count="65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4" builtinId="9" hidden="1"/>
    <cellStyle name="Hyperlink" xfId="1" builtinId="8"/>
    <cellStyle name="Normal" xfId="0" builtinId="0"/>
    <cellStyle name="Normal 2" xfId="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nl.gov/ps/nsls2/opschedule.php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7"/>
  <sheetViews>
    <sheetView workbookViewId="0">
      <selection sqref="A1:D1"/>
    </sheetView>
  </sheetViews>
  <sheetFormatPr defaultColWidth="8.85546875" defaultRowHeight="15.75"/>
  <cols>
    <col min="1" max="1" width="20.7109375" style="2" customWidth="1"/>
    <col min="2" max="2" width="13.7109375" style="2" customWidth="1"/>
    <col min="3" max="3" width="25.42578125" style="3" customWidth="1"/>
    <col min="4" max="4" width="46.28515625" style="2" customWidth="1"/>
    <col min="5" max="5" width="13.85546875" style="2" customWidth="1"/>
    <col min="6" max="6" width="9.140625" style="2" customWidth="1"/>
    <col min="7" max="8" width="8.85546875" style="1"/>
    <col min="9" max="9" width="11.7109375" style="1" customWidth="1"/>
    <col min="10" max="16384" width="8.85546875" style="1"/>
  </cols>
  <sheetData>
    <row r="1" spans="1:8" ht="19.5" thickBot="1">
      <c r="A1" s="89" t="s">
        <v>123</v>
      </c>
      <c r="B1" s="89"/>
      <c r="C1" s="89"/>
      <c r="D1" s="89"/>
    </row>
    <row r="2" spans="1:8">
      <c r="A2" s="38" t="s">
        <v>117</v>
      </c>
      <c r="B2" s="39" t="s">
        <v>51</v>
      </c>
      <c r="C2" s="40" t="s">
        <v>50</v>
      </c>
      <c r="D2" s="41" t="s">
        <v>118</v>
      </c>
    </row>
    <row r="3" spans="1:8" ht="16.5" thickBot="1">
      <c r="A3" s="21" t="s">
        <v>122</v>
      </c>
      <c r="B3" s="20">
        <v>120</v>
      </c>
      <c r="C3" s="20" t="s">
        <v>119</v>
      </c>
      <c r="D3" s="19" t="s">
        <v>120</v>
      </c>
    </row>
    <row r="4" spans="1:8">
      <c r="A4" s="90" t="s">
        <v>124</v>
      </c>
      <c r="B4" s="91"/>
      <c r="C4" s="91"/>
      <c r="D4" s="91"/>
    </row>
    <row r="5" spans="1:8">
      <c r="C5" s="44"/>
    </row>
    <row r="6" spans="1:8">
      <c r="C6" s="44"/>
    </row>
    <row r="7" spans="1:8" s="36" customFormat="1" ht="19.5" thickBot="1">
      <c r="A7" s="89" t="s">
        <v>121</v>
      </c>
      <c r="B7" s="89"/>
      <c r="C7" s="89"/>
      <c r="D7" s="89"/>
      <c r="E7" s="37"/>
      <c r="F7" s="37"/>
    </row>
    <row r="8" spans="1:8" s="42" customFormat="1">
      <c r="A8" s="38" t="s">
        <v>117</v>
      </c>
      <c r="B8" s="39" t="s">
        <v>51</v>
      </c>
      <c r="C8" s="40" t="s">
        <v>50</v>
      </c>
      <c r="D8" s="41" t="s">
        <v>118</v>
      </c>
    </row>
    <row r="9" spans="1:8" s="29" customFormat="1">
      <c r="A9" s="32" t="s">
        <v>11</v>
      </c>
      <c r="B9" s="31">
        <v>26.33</v>
      </c>
      <c r="C9" s="31" t="s">
        <v>49</v>
      </c>
      <c r="D9" s="30" t="s">
        <v>11</v>
      </c>
      <c r="H9" s="72"/>
    </row>
    <row r="10" spans="1:8">
      <c r="A10" s="24" t="s">
        <v>13</v>
      </c>
      <c r="B10" s="23">
        <v>7</v>
      </c>
      <c r="C10" s="23" t="s">
        <v>48</v>
      </c>
      <c r="D10" s="28" t="s">
        <v>13</v>
      </c>
      <c r="E10" s="1"/>
      <c r="F10" s="1"/>
      <c r="H10" s="73"/>
    </row>
    <row r="11" spans="1:8">
      <c r="A11" s="27" t="s">
        <v>38</v>
      </c>
      <c r="B11" s="26">
        <v>7</v>
      </c>
      <c r="C11" s="26" t="s">
        <v>47</v>
      </c>
      <c r="D11" s="25" t="s">
        <v>46</v>
      </c>
      <c r="E11" s="1"/>
      <c r="F11" s="1"/>
    </row>
    <row r="12" spans="1:8">
      <c r="A12" s="24" t="s">
        <v>17</v>
      </c>
      <c r="B12" s="23">
        <v>1</v>
      </c>
      <c r="C12" s="23" t="s">
        <v>45</v>
      </c>
      <c r="D12" s="22" t="s">
        <v>17</v>
      </c>
      <c r="E12" s="1"/>
      <c r="F12" s="1"/>
    </row>
    <row r="13" spans="1:8">
      <c r="A13" s="27" t="s">
        <v>38</v>
      </c>
      <c r="B13" s="26">
        <v>6</v>
      </c>
      <c r="C13" s="26" t="s">
        <v>44</v>
      </c>
      <c r="D13" s="25" t="s">
        <v>43</v>
      </c>
      <c r="E13" s="1"/>
      <c r="F13" s="1"/>
    </row>
    <row r="14" spans="1:8">
      <c r="A14" s="24" t="s">
        <v>17</v>
      </c>
      <c r="B14" s="23">
        <v>1</v>
      </c>
      <c r="C14" s="23" t="s">
        <v>42</v>
      </c>
      <c r="D14" s="22" t="s">
        <v>17</v>
      </c>
      <c r="E14" s="1"/>
      <c r="F14" s="1"/>
    </row>
    <row r="15" spans="1:8">
      <c r="A15" s="27" t="s">
        <v>38</v>
      </c>
      <c r="B15" s="26">
        <v>6</v>
      </c>
      <c r="C15" s="26" t="s">
        <v>41</v>
      </c>
      <c r="D15" s="25" t="s">
        <v>40</v>
      </c>
      <c r="E15" s="1"/>
      <c r="F15" s="1"/>
    </row>
    <row r="16" spans="1:8" s="6" customFormat="1">
      <c r="A16" s="24" t="s">
        <v>17</v>
      </c>
      <c r="B16" s="23">
        <v>1</v>
      </c>
      <c r="C16" s="23" t="s">
        <v>39</v>
      </c>
      <c r="D16" s="22" t="s">
        <v>17</v>
      </c>
    </row>
    <row r="17" spans="1:6" ht="13.5" customHeight="1">
      <c r="A17" s="27" t="s">
        <v>38</v>
      </c>
      <c r="B17" s="26">
        <v>5</v>
      </c>
      <c r="C17" s="26" t="s">
        <v>37</v>
      </c>
      <c r="D17" s="25" t="s">
        <v>4</v>
      </c>
      <c r="E17" s="1"/>
      <c r="F17" s="1"/>
    </row>
    <row r="18" spans="1:6">
      <c r="A18" s="24" t="s">
        <v>17</v>
      </c>
      <c r="B18" s="23">
        <v>2</v>
      </c>
      <c r="C18" s="23" t="s">
        <v>36</v>
      </c>
      <c r="D18" s="22" t="s">
        <v>17</v>
      </c>
      <c r="E18" s="1"/>
      <c r="F18" s="5"/>
    </row>
    <row r="19" spans="1:6">
      <c r="A19" s="27" t="s">
        <v>33</v>
      </c>
      <c r="B19" s="26">
        <v>6</v>
      </c>
      <c r="C19" s="26" t="s">
        <v>35</v>
      </c>
      <c r="D19" s="25" t="s">
        <v>4</v>
      </c>
      <c r="E19" s="1"/>
      <c r="F19" s="5"/>
    </row>
    <row r="20" spans="1:6">
      <c r="A20" s="24" t="s">
        <v>17</v>
      </c>
      <c r="B20" s="23">
        <v>1</v>
      </c>
      <c r="C20" s="23" t="s">
        <v>34</v>
      </c>
      <c r="D20" s="22" t="s">
        <v>17</v>
      </c>
      <c r="E20" s="1"/>
      <c r="F20" s="5"/>
    </row>
    <row r="21" spans="1:6" s="5" customFormat="1">
      <c r="A21" s="27" t="s">
        <v>33</v>
      </c>
      <c r="B21" s="26">
        <v>6</v>
      </c>
      <c r="C21" s="26" t="s">
        <v>32</v>
      </c>
      <c r="D21" s="25" t="s">
        <v>3</v>
      </c>
    </row>
    <row r="22" spans="1:6" s="4" customFormat="1">
      <c r="A22" s="24" t="s">
        <v>17</v>
      </c>
      <c r="B22" s="23">
        <v>1</v>
      </c>
      <c r="C22" s="23" t="s">
        <v>31</v>
      </c>
      <c r="D22" s="22" t="s">
        <v>17</v>
      </c>
    </row>
    <row r="23" spans="1:6">
      <c r="A23" s="27" t="s">
        <v>22</v>
      </c>
      <c r="B23" s="26">
        <v>6</v>
      </c>
      <c r="C23" s="26" t="s">
        <v>30</v>
      </c>
      <c r="D23" s="25" t="s">
        <v>29</v>
      </c>
      <c r="E23" s="1"/>
      <c r="F23" s="1"/>
    </row>
    <row r="24" spans="1:6">
      <c r="A24" s="24" t="s">
        <v>17</v>
      </c>
      <c r="B24" s="23">
        <v>1</v>
      </c>
      <c r="C24" s="23" t="s">
        <v>28</v>
      </c>
      <c r="D24" s="22" t="s">
        <v>17</v>
      </c>
      <c r="E24" s="1"/>
      <c r="F24" s="5"/>
    </row>
    <row r="25" spans="1:6" s="5" customFormat="1">
      <c r="A25" s="27" t="s">
        <v>22</v>
      </c>
      <c r="B25" s="26">
        <v>6</v>
      </c>
      <c r="C25" s="26" t="s">
        <v>27</v>
      </c>
      <c r="D25" s="25" t="s">
        <v>26</v>
      </c>
    </row>
    <row r="26" spans="1:6" s="7" customFormat="1">
      <c r="A26" s="24" t="s">
        <v>17</v>
      </c>
      <c r="B26" s="23">
        <v>1</v>
      </c>
      <c r="C26" s="23" t="s">
        <v>25</v>
      </c>
      <c r="D26" s="22" t="s">
        <v>17</v>
      </c>
    </row>
    <row r="27" spans="1:6" s="5" customFormat="1">
      <c r="A27" s="27" t="s">
        <v>22</v>
      </c>
      <c r="B27" s="26">
        <v>6</v>
      </c>
      <c r="C27" s="26" t="s">
        <v>24</v>
      </c>
      <c r="D27" s="25" t="s">
        <v>1</v>
      </c>
    </row>
    <row r="28" spans="1:6" s="4" customFormat="1">
      <c r="A28" s="24" t="s">
        <v>17</v>
      </c>
      <c r="B28" s="23">
        <v>1</v>
      </c>
      <c r="C28" s="23" t="s">
        <v>23</v>
      </c>
      <c r="D28" s="22" t="s">
        <v>17</v>
      </c>
    </row>
    <row r="29" spans="1:6">
      <c r="A29" s="27" t="s">
        <v>22</v>
      </c>
      <c r="B29" s="26">
        <v>6</v>
      </c>
      <c r="C29" s="26" t="s">
        <v>21</v>
      </c>
      <c r="D29" s="25" t="s">
        <v>1</v>
      </c>
      <c r="E29" s="1"/>
      <c r="F29" s="1"/>
    </row>
    <row r="30" spans="1:6" s="7" customFormat="1">
      <c r="A30" s="24" t="s">
        <v>17</v>
      </c>
      <c r="B30" s="23">
        <v>1</v>
      </c>
      <c r="C30" s="23" t="s">
        <v>20</v>
      </c>
      <c r="D30" s="22" t="s">
        <v>17</v>
      </c>
    </row>
    <row r="31" spans="1:6" s="6" customFormat="1">
      <c r="A31" s="27" t="s">
        <v>16</v>
      </c>
      <c r="B31" s="26">
        <v>6</v>
      </c>
      <c r="C31" s="26" t="s">
        <v>19</v>
      </c>
      <c r="D31" s="25" t="s">
        <v>1</v>
      </c>
    </row>
    <row r="32" spans="1:6" s="7" customFormat="1">
      <c r="A32" s="24" t="s">
        <v>17</v>
      </c>
      <c r="B32" s="23">
        <v>1</v>
      </c>
      <c r="C32" s="23" t="s">
        <v>18</v>
      </c>
      <c r="D32" s="22" t="s">
        <v>17</v>
      </c>
    </row>
    <row r="33" spans="1:6">
      <c r="A33" s="27" t="s">
        <v>16</v>
      </c>
      <c r="B33" s="26">
        <v>6</v>
      </c>
      <c r="C33" s="26" t="s">
        <v>15</v>
      </c>
      <c r="D33" s="25" t="s">
        <v>1</v>
      </c>
      <c r="E33" s="1"/>
      <c r="F33" s="1"/>
    </row>
    <row r="34" spans="1:6" s="4" customFormat="1">
      <c r="A34" s="24" t="s">
        <v>13</v>
      </c>
      <c r="B34" s="23">
        <v>0.67</v>
      </c>
      <c r="C34" s="23" t="s">
        <v>14</v>
      </c>
      <c r="D34" s="22" t="s">
        <v>13</v>
      </c>
    </row>
    <row r="35" spans="1:6" ht="16.5" thickBot="1">
      <c r="A35" s="21" t="s">
        <v>11</v>
      </c>
      <c r="B35" s="20">
        <v>2</v>
      </c>
      <c r="C35" s="20" t="s">
        <v>12</v>
      </c>
      <c r="D35" s="19" t="s">
        <v>11</v>
      </c>
      <c r="E35" s="1"/>
      <c r="F35" s="1"/>
    </row>
    <row r="36" spans="1:6" s="5" customFormat="1"/>
    <row r="37" spans="1:6">
      <c r="A37" s="17" t="s">
        <v>10</v>
      </c>
      <c r="B37" s="45" t="s">
        <v>9</v>
      </c>
      <c r="C37" s="46"/>
      <c r="D37" s="18"/>
      <c r="E37" s="1"/>
      <c r="F37" s="1"/>
    </row>
    <row r="38" spans="1:6">
      <c r="A38" s="17">
        <f>SUM(B9:B35)</f>
        <v>120</v>
      </c>
      <c r="B38" s="45">
        <f>B11+B13+B15+B17+B19+B21+B23+B25+B27+B29+B31+B33</f>
        <v>72</v>
      </c>
      <c r="C38" s="46"/>
      <c r="D38" s="18"/>
      <c r="E38" s="1"/>
      <c r="F38" s="5"/>
    </row>
    <row r="39" spans="1:6" s="5" customFormat="1">
      <c r="A39" s="16" t="s">
        <v>8</v>
      </c>
      <c r="B39" s="12" t="s">
        <v>7</v>
      </c>
      <c r="C39" s="12" t="s">
        <v>6</v>
      </c>
      <c r="D39" s="15" t="s">
        <v>5</v>
      </c>
    </row>
    <row r="40" spans="1:6" s="5" customFormat="1">
      <c r="A40" s="14">
        <f>0.18*B38</f>
        <v>12.959999999999999</v>
      </c>
      <c r="B40" s="47">
        <f>0.38*B38</f>
        <v>27.36</v>
      </c>
      <c r="C40" s="47">
        <f>0.1*B38</f>
        <v>7.2</v>
      </c>
      <c r="D40" s="43">
        <f>0.34*B38</f>
        <v>24.48</v>
      </c>
    </row>
    <row r="41" spans="1:6" s="5" customFormat="1">
      <c r="A41" s="13" t="s">
        <v>4</v>
      </c>
      <c r="B41" s="48" t="s">
        <v>3</v>
      </c>
      <c r="C41" s="12" t="s">
        <v>2</v>
      </c>
      <c r="D41" s="11" t="s">
        <v>1</v>
      </c>
    </row>
    <row r="42" spans="1:6" s="5" customFormat="1">
      <c r="A42" s="10">
        <f>B17+B19+B25/3</f>
        <v>13</v>
      </c>
      <c r="B42" s="49">
        <f>B11+B13+B15+B21+B23/2</f>
        <v>28</v>
      </c>
      <c r="C42" s="9">
        <f>B23/2+2*B25/3</f>
        <v>7</v>
      </c>
      <c r="D42" s="8">
        <f>B27+B29+B31+B33</f>
        <v>24</v>
      </c>
    </row>
    <row r="43" spans="1:6">
      <c r="B43" s="44"/>
      <c r="C43" s="44"/>
    </row>
    <row r="44" spans="1:6">
      <c r="B44" s="44"/>
      <c r="C44" s="44"/>
    </row>
    <row r="45" spans="1:6">
      <c r="B45" s="44"/>
      <c r="C45" s="44"/>
    </row>
    <row r="46" spans="1:6">
      <c r="A46" s="1"/>
      <c r="B46" s="5"/>
      <c r="C46" s="5"/>
      <c r="D46" s="1"/>
    </row>
    <row r="47" spans="1:6">
      <c r="A47" s="1"/>
      <c r="B47" s="5"/>
      <c r="C47" s="5"/>
      <c r="D47" s="1"/>
    </row>
    <row r="48" spans="1:6">
      <c r="A48" s="1"/>
      <c r="B48" s="5"/>
      <c r="C48" s="5"/>
      <c r="D48" s="1"/>
    </row>
    <row r="49" spans="2:3">
      <c r="B49" s="44"/>
      <c r="C49" s="44"/>
    </row>
    <row r="50" spans="2:3">
      <c r="B50" s="44"/>
      <c r="C50" s="44"/>
    </row>
    <row r="51" spans="2:3">
      <c r="B51" s="44"/>
      <c r="C51" s="44"/>
    </row>
    <row r="52" spans="2:3">
      <c r="B52" s="44"/>
      <c r="C52" s="44"/>
    </row>
    <row r="53" spans="2:3">
      <c r="B53" s="44"/>
      <c r="C53" s="44"/>
    </row>
    <row r="54" spans="2:3">
      <c r="B54" s="44"/>
      <c r="C54" s="44"/>
    </row>
    <row r="55" spans="2:3">
      <c r="B55" s="44"/>
      <c r="C55" s="44"/>
    </row>
    <row r="56" spans="2:3">
      <c r="B56" s="44"/>
      <c r="C56" s="44"/>
    </row>
    <row r="57" spans="2:3">
      <c r="B57" s="44"/>
      <c r="C57" s="44"/>
    </row>
  </sheetData>
  <sheetProtection selectLockedCells="1" selectUnlockedCells="1"/>
  <mergeCells count="3">
    <mergeCell ref="A7:D7"/>
    <mergeCell ref="A1:D1"/>
    <mergeCell ref="A4:D4"/>
  </mergeCells>
  <hyperlinks>
    <hyperlink ref="A4" r:id="rId1"/>
  </hyperlinks>
  <pageMargins left="0.74791666666666667" right="0.74791666666666667" top="0.98402777777777772" bottom="0.98402777777777772" header="0.51180555555555551" footer="0.51180555555555551"/>
  <pageSetup paperSize="9" scale="90" firstPageNumber="0"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O66"/>
  <sheetViews>
    <sheetView workbookViewId="0">
      <selection sqref="A1:G1"/>
    </sheetView>
  </sheetViews>
  <sheetFormatPr defaultColWidth="8.85546875" defaultRowHeight="12.75"/>
  <cols>
    <col min="1" max="1" width="7.7109375" style="34" customWidth="1"/>
    <col min="2" max="2" width="27.7109375" style="35" customWidth="1"/>
    <col min="3" max="5" width="7.28515625" style="35" customWidth="1"/>
    <col min="6" max="6" width="23.85546875" style="34" customWidth="1"/>
    <col min="7" max="7" width="7.28515625" style="35" customWidth="1"/>
    <col min="8" max="8" width="7.28515625" style="34" customWidth="1"/>
    <col min="9" max="9" width="8.85546875" style="34" customWidth="1"/>
    <col min="10" max="10" width="25.7109375" style="35" customWidth="1"/>
    <col min="11" max="15" width="7.42578125" style="35" customWidth="1"/>
    <col min="16" max="16384" width="8.85546875" style="35"/>
  </cols>
  <sheetData>
    <row r="1" spans="1:15" ht="15.75">
      <c r="A1" s="92" t="s">
        <v>58</v>
      </c>
      <c r="B1" s="92"/>
      <c r="C1" s="92"/>
      <c r="D1" s="92"/>
      <c r="E1" s="92"/>
      <c r="F1" s="92"/>
      <c r="G1" s="92"/>
      <c r="H1" s="92" t="s">
        <v>179</v>
      </c>
      <c r="I1" s="92"/>
      <c r="J1" s="92"/>
      <c r="K1" s="92"/>
      <c r="L1" s="92"/>
      <c r="M1" s="92"/>
      <c r="N1" s="92"/>
      <c r="O1" s="92"/>
    </row>
    <row r="2" spans="1:15" ht="16.5" thickBot="1">
      <c r="A2" s="93" t="s">
        <v>59</v>
      </c>
      <c r="B2" s="93"/>
      <c r="C2" s="93"/>
      <c r="D2" s="93"/>
      <c r="E2" s="93"/>
      <c r="F2" s="93"/>
      <c r="G2" s="93"/>
      <c r="H2" s="94" t="s">
        <v>59</v>
      </c>
      <c r="I2" s="94"/>
      <c r="J2" s="94"/>
      <c r="K2" s="94"/>
      <c r="L2" s="94"/>
      <c r="M2" s="94"/>
      <c r="N2" s="94"/>
      <c r="O2" s="94"/>
    </row>
    <row r="3" spans="1:15" s="33" customFormat="1" ht="25.5" customHeight="1">
      <c r="A3" s="60" t="s">
        <v>65</v>
      </c>
      <c r="B3" s="61" t="s">
        <v>68</v>
      </c>
      <c r="C3" s="61" t="s">
        <v>60</v>
      </c>
      <c r="D3" s="61" t="s">
        <v>66</v>
      </c>
      <c r="E3" s="61" t="s">
        <v>67</v>
      </c>
      <c r="F3" s="61" t="s">
        <v>61</v>
      </c>
      <c r="G3" s="62" t="s">
        <v>62</v>
      </c>
      <c r="H3" s="61" t="s">
        <v>149</v>
      </c>
      <c r="I3" s="61" t="s">
        <v>53</v>
      </c>
      <c r="J3" s="61" t="s">
        <v>52</v>
      </c>
      <c r="K3" s="61" t="s">
        <v>103</v>
      </c>
      <c r="L3" s="61" t="s">
        <v>93</v>
      </c>
      <c r="M3" s="61" t="s">
        <v>94</v>
      </c>
      <c r="N3" s="61" t="s">
        <v>95</v>
      </c>
      <c r="O3" s="62" t="s">
        <v>96</v>
      </c>
    </row>
    <row r="4" spans="1:15" ht="25.5">
      <c r="A4" s="63">
        <v>21997</v>
      </c>
      <c r="B4" s="57" t="s">
        <v>63</v>
      </c>
      <c r="C4" s="56">
        <v>4</v>
      </c>
      <c r="D4" s="56">
        <v>2</v>
      </c>
      <c r="E4" s="56">
        <v>2</v>
      </c>
      <c r="F4" s="56" t="s">
        <v>64</v>
      </c>
      <c r="G4" s="67">
        <v>2</v>
      </c>
      <c r="H4" s="56">
        <v>1</v>
      </c>
      <c r="I4" s="56" t="s">
        <v>97</v>
      </c>
      <c r="J4" s="56" t="s">
        <v>54</v>
      </c>
      <c r="K4" s="56">
        <v>1</v>
      </c>
      <c r="L4" s="56"/>
      <c r="M4" s="56"/>
      <c r="N4" s="56"/>
      <c r="O4" s="67"/>
    </row>
    <row r="5" spans="1:15">
      <c r="A5" s="63">
        <v>24061</v>
      </c>
      <c r="B5" s="57" t="s">
        <v>69</v>
      </c>
      <c r="C5" s="56">
        <v>5</v>
      </c>
      <c r="D5" s="56">
        <v>4</v>
      </c>
      <c r="E5" s="56">
        <v>2</v>
      </c>
      <c r="F5" s="56" t="s">
        <v>70</v>
      </c>
      <c r="G5" s="67">
        <v>4</v>
      </c>
      <c r="H5" s="56">
        <v>1</v>
      </c>
      <c r="I5" s="56" t="s">
        <v>97</v>
      </c>
      <c r="J5" s="56" t="s">
        <v>57</v>
      </c>
      <c r="K5" s="56"/>
      <c r="L5" s="56"/>
      <c r="M5" s="56">
        <v>1</v>
      </c>
      <c r="N5" s="56"/>
      <c r="O5" s="67"/>
    </row>
    <row r="6" spans="1:15">
      <c r="A6" s="63">
        <v>23988</v>
      </c>
      <c r="B6" s="57" t="s">
        <v>71</v>
      </c>
      <c r="C6" s="56">
        <v>5</v>
      </c>
      <c r="D6" s="56">
        <v>3</v>
      </c>
      <c r="E6" s="56">
        <v>2</v>
      </c>
      <c r="F6" s="56" t="s">
        <v>72</v>
      </c>
      <c r="G6" s="67">
        <v>2</v>
      </c>
      <c r="H6" s="56">
        <v>1</v>
      </c>
      <c r="I6" s="56" t="s">
        <v>97</v>
      </c>
      <c r="J6" s="56" t="s">
        <v>57</v>
      </c>
      <c r="K6" s="56"/>
      <c r="L6" s="56"/>
      <c r="M6" s="56">
        <v>1</v>
      </c>
      <c r="N6" s="56"/>
      <c r="O6" s="67"/>
    </row>
    <row r="7" spans="1:15">
      <c r="A7" s="63">
        <v>24077</v>
      </c>
      <c r="B7" s="57" t="s">
        <v>73</v>
      </c>
      <c r="C7" s="56">
        <v>4</v>
      </c>
      <c r="D7" s="56">
        <v>4</v>
      </c>
      <c r="E7" s="56">
        <v>2</v>
      </c>
      <c r="F7" s="56" t="s">
        <v>75</v>
      </c>
      <c r="G7" s="67">
        <v>2</v>
      </c>
      <c r="H7" s="56">
        <v>1</v>
      </c>
      <c r="I7" s="56" t="s">
        <v>98</v>
      </c>
      <c r="J7" s="56" t="s">
        <v>96</v>
      </c>
      <c r="K7" s="56"/>
      <c r="L7" s="56"/>
      <c r="M7" s="56"/>
      <c r="N7" s="56"/>
      <c r="O7" s="67">
        <v>1</v>
      </c>
    </row>
    <row r="8" spans="1:15">
      <c r="A8" s="63">
        <v>21268</v>
      </c>
      <c r="B8" s="57" t="s">
        <v>74</v>
      </c>
      <c r="C8" s="56">
        <v>6</v>
      </c>
      <c r="D8" s="56">
        <v>4</v>
      </c>
      <c r="E8" s="56">
        <v>2.75</v>
      </c>
      <c r="F8" s="56" t="s">
        <v>76</v>
      </c>
      <c r="G8" s="67">
        <v>3</v>
      </c>
      <c r="H8" s="56">
        <v>1</v>
      </c>
      <c r="I8" s="56" t="s">
        <v>97</v>
      </c>
      <c r="J8" s="56" t="s">
        <v>54</v>
      </c>
      <c r="K8" s="56">
        <v>1</v>
      </c>
      <c r="L8" s="56"/>
      <c r="M8" s="56"/>
      <c r="N8" s="56"/>
      <c r="O8" s="67"/>
    </row>
    <row r="9" spans="1:15" ht="25.5">
      <c r="A9" s="63" t="s">
        <v>88</v>
      </c>
      <c r="B9" s="57" t="s">
        <v>218</v>
      </c>
      <c r="C9" s="56">
        <v>0</v>
      </c>
      <c r="D9" s="56">
        <v>0</v>
      </c>
      <c r="E9" s="56">
        <v>4</v>
      </c>
      <c r="F9" s="56" t="s">
        <v>78</v>
      </c>
      <c r="G9" s="67">
        <v>2</v>
      </c>
      <c r="H9" s="56"/>
      <c r="I9" s="56" t="s">
        <v>97</v>
      </c>
      <c r="J9" s="56" t="s">
        <v>104</v>
      </c>
      <c r="K9" s="56"/>
      <c r="L9" s="56"/>
      <c r="M9" s="56"/>
      <c r="N9" s="56"/>
      <c r="O9" s="67"/>
    </row>
    <row r="10" spans="1:15">
      <c r="A10" s="63">
        <v>21364</v>
      </c>
      <c r="B10" s="57" t="s">
        <v>77</v>
      </c>
      <c r="C10" s="56">
        <v>4</v>
      </c>
      <c r="D10" s="56">
        <v>3</v>
      </c>
      <c r="E10" s="56">
        <v>2</v>
      </c>
      <c r="F10" s="56" t="s">
        <v>79</v>
      </c>
      <c r="G10" s="67">
        <v>2.75</v>
      </c>
      <c r="H10" s="56">
        <v>1</v>
      </c>
      <c r="I10" s="56" t="s">
        <v>99</v>
      </c>
      <c r="J10" s="56" t="s">
        <v>96</v>
      </c>
      <c r="K10" s="56"/>
      <c r="L10" s="56"/>
      <c r="M10" s="56"/>
      <c r="N10" s="56"/>
      <c r="O10" s="67">
        <v>1</v>
      </c>
    </row>
    <row r="11" spans="1:15">
      <c r="A11" s="63">
        <v>25242</v>
      </c>
      <c r="B11" s="57" t="s">
        <v>80</v>
      </c>
      <c r="C11" s="56">
        <v>4</v>
      </c>
      <c r="D11" s="56">
        <v>3</v>
      </c>
      <c r="E11" s="56">
        <v>2.5</v>
      </c>
      <c r="F11" s="56" t="s">
        <v>81</v>
      </c>
      <c r="G11" s="67">
        <v>2.5</v>
      </c>
      <c r="H11" s="56">
        <v>1</v>
      </c>
      <c r="I11" s="56" t="s">
        <v>99</v>
      </c>
      <c r="J11" s="56" t="s">
        <v>96</v>
      </c>
      <c r="K11" s="56"/>
      <c r="L11" s="56"/>
      <c r="M11" s="56"/>
      <c r="N11" s="56"/>
      <c r="O11" s="67">
        <v>1</v>
      </c>
    </row>
    <row r="12" spans="1:15">
      <c r="A12" s="63">
        <v>22259</v>
      </c>
      <c r="B12" s="57" t="s">
        <v>82</v>
      </c>
      <c r="C12" s="56">
        <v>4</v>
      </c>
      <c r="D12" s="56">
        <v>2</v>
      </c>
      <c r="E12" s="56">
        <v>2</v>
      </c>
      <c r="F12" s="56" t="s">
        <v>83</v>
      </c>
      <c r="G12" s="67">
        <v>2</v>
      </c>
      <c r="H12" s="56">
        <v>1</v>
      </c>
      <c r="I12" s="56" t="s">
        <v>97</v>
      </c>
      <c r="J12" s="56" t="s">
        <v>104</v>
      </c>
      <c r="K12" s="56">
        <v>1</v>
      </c>
      <c r="L12" s="56"/>
      <c r="M12" s="56"/>
      <c r="N12" s="56"/>
      <c r="O12" s="67"/>
    </row>
    <row r="13" spans="1:15">
      <c r="A13" s="63">
        <v>25263</v>
      </c>
      <c r="B13" s="57" t="s">
        <v>84</v>
      </c>
      <c r="C13" s="56">
        <v>4</v>
      </c>
      <c r="D13" s="56">
        <v>2</v>
      </c>
      <c r="E13" s="56">
        <v>2</v>
      </c>
      <c r="F13" s="56" t="s">
        <v>85</v>
      </c>
      <c r="G13" s="67">
        <v>2</v>
      </c>
      <c r="H13" s="56">
        <v>0</v>
      </c>
      <c r="I13" s="56" t="s">
        <v>97</v>
      </c>
      <c r="J13" s="56" t="s">
        <v>105</v>
      </c>
      <c r="K13" s="56"/>
      <c r="L13" s="56">
        <v>1</v>
      </c>
      <c r="M13" s="56"/>
      <c r="N13" s="56"/>
      <c r="O13" s="67"/>
    </row>
    <row r="14" spans="1:15">
      <c r="A14" s="63">
        <v>20299</v>
      </c>
      <c r="B14" s="57" t="s">
        <v>86</v>
      </c>
      <c r="C14" s="56">
        <v>4</v>
      </c>
      <c r="D14" s="56">
        <v>2</v>
      </c>
      <c r="E14" s="56">
        <v>2</v>
      </c>
      <c r="F14" s="56" t="s">
        <v>87</v>
      </c>
      <c r="G14" s="67">
        <v>2</v>
      </c>
      <c r="H14" s="56">
        <v>1</v>
      </c>
      <c r="I14" s="56" t="s">
        <v>97</v>
      </c>
      <c r="J14" s="56" t="s">
        <v>54</v>
      </c>
      <c r="K14" s="56">
        <v>1</v>
      </c>
      <c r="L14" s="56"/>
      <c r="M14" s="56"/>
      <c r="N14" s="56"/>
      <c r="O14" s="67"/>
    </row>
    <row r="15" spans="1:15">
      <c r="A15" s="63" t="s">
        <v>88</v>
      </c>
      <c r="B15" s="57" t="s">
        <v>89</v>
      </c>
      <c r="C15" s="56">
        <v>0</v>
      </c>
      <c r="D15" s="56">
        <v>0</v>
      </c>
      <c r="E15" s="56">
        <v>2</v>
      </c>
      <c r="F15" s="56" t="s">
        <v>90</v>
      </c>
      <c r="G15" s="67">
        <v>0</v>
      </c>
      <c r="H15" s="56"/>
      <c r="I15" s="56" t="s">
        <v>97</v>
      </c>
      <c r="J15" s="56" t="s">
        <v>104</v>
      </c>
      <c r="K15" s="56"/>
      <c r="L15" s="56"/>
      <c r="M15" s="56"/>
      <c r="N15" s="56"/>
      <c r="O15" s="67"/>
    </row>
    <row r="16" spans="1:15">
      <c r="A16" s="63">
        <v>25047</v>
      </c>
      <c r="B16" s="57" t="s">
        <v>91</v>
      </c>
      <c r="C16" s="56">
        <v>3</v>
      </c>
      <c r="D16" s="56">
        <v>2</v>
      </c>
      <c r="E16" s="56">
        <v>2</v>
      </c>
      <c r="F16" s="56" t="s">
        <v>92</v>
      </c>
      <c r="G16" s="67">
        <v>2</v>
      </c>
      <c r="H16" s="56">
        <v>0</v>
      </c>
      <c r="I16" s="56" t="s">
        <v>97</v>
      </c>
      <c r="J16" s="56" t="s">
        <v>55</v>
      </c>
      <c r="K16" s="56"/>
      <c r="L16" s="56"/>
      <c r="M16" s="56"/>
      <c r="N16" s="56">
        <v>1</v>
      </c>
      <c r="O16" s="67"/>
    </row>
    <row r="17" spans="1:15">
      <c r="A17" s="63">
        <v>23964</v>
      </c>
      <c r="B17" s="57" t="s">
        <v>135</v>
      </c>
      <c r="C17" s="56">
        <v>4</v>
      </c>
      <c r="D17" s="56">
        <v>3</v>
      </c>
      <c r="E17" s="56">
        <v>2.75</v>
      </c>
      <c r="F17" s="56" t="s">
        <v>100</v>
      </c>
      <c r="G17" s="67">
        <v>2.75</v>
      </c>
      <c r="H17" s="56">
        <v>0</v>
      </c>
      <c r="I17" s="56" t="s">
        <v>97</v>
      </c>
      <c r="J17" s="56" t="s">
        <v>116</v>
      </c>
      <c r="K17" s="56"/>
      <c r="L17" s="56"/>
      <c r="M17" s="56">
        <v>1</v>
      </c>
      <c r="N17" s="56"/>
      <c r="O17" s="67"/>
    </row>
    <row r="18" spans="1:15">
      <c r="A18" s="63">
        <v>24113</v>
      </c>
      <c r="B18" s="57" t="s">
        <v>136</v>
      </c>
      <c r="C18" s="56">
        <v>3</v>
      </c>
      <c r="D18" s="56">
        <v>3</v>
      </c>
      <c r="E18" s="56">
        <v>3</v>
      </c>
      <c r="F18" s="56" t="s">
        <v>101</v>
      </c>
      <c r="G18" s="67">
        <v>0</v>
      </c>
      <c r="H18" s="56">
        <v>1</v>
      </c>
      <c r="I18" s="56" t="s">
        <v>97</v>
      </c>
      <c r="J18" s="56" t="s">
        <v>54</v>
      </c>
      <c r="K18" s="56">
        <v>1</v>
      </c>
      <c r="L18" s="56"/>
      <c r="M18" s="56"/>
      <c r="N18" s="56"/>
      <c r="O18" s="67"/>
    </row>
    <row r="19" spans="1:15">
      <c r="A19" s="63">
        <v>21243</v>
      </c>
      <c r="B19" s="57" t="s">
        <v>137</v>
      </c>
      <c r="C19" s="56">
        <v>5</v>
      </c>
      <c r="D19" s="56">
        <v>4</v>
      </c>
      <c r="E19" s="56">
        <v>4</v>
      </c>
      <c r="F19" s="56" t="s">
        <v>102</v>
      </c>
      <c r="G19" s="67">
        <v>0</v>
      </c>
      <c r="H19" s="56">
        <v>1</v>
      </c>
      <c r="I19" s="56" t="s">
        <v>97</v>
      </c>
      <c r="J19" s="56" t="s">
        <v>54</v>
      </c>
      <c r="K19" s="56">
        <v>1</v>
      </c>
      <c r="L19" s="56"/>
      <c r="M19" s="56"/>
      <c r="N19" s="56"/>
      <c r="O19" s="67"/>
    </row>
    <row r="20" spans="1:15">
      <c r="A20" s="63">
        <v>21334</v>
      </c>
      <c r="B20" s="57" t="s">
        <v>80</v>
      </c>
      <c r="C20" s="56">
        <v>5</v>
      </c>
      <c r="D20" s="56">
        <v>2</v>
      </c>
      <c r="E20" s="56">
        <v>0</v>
      </c>
      <c r="F20" s="56" t="s">
        <v>115</v>
      </c>
      <c r="G20" s="67">
        <v>0</v>
      </c>
      <c r="H20" s="56">
        <v>1</v>
      </c>
      <c r="I20" s="56" t="s">
        <v>99</v>
      </c>
      <c r="J20" s="56" t="s">
        <v>96</v>
      </c>
      <c r="K20" s="56"/>
      <c r="L20" s="56"/>
      <c r="M20" s="56"/>
      <c r="N20" s="56"/>
      <c r="O20" s="67">
        <v>1</v>
      </c>
    </row>
    <row r="21" spans="1:15">
      <c r="A21" s="63">
        <v>24082</v>
      </c>
      <c r="B21" s="57" t="s">
        <v>106</v>
      </c>
      <c r="C21" s="56">
        <v>5</v>
      </c>
      <c r="D21" s="56">
        <v>3</v>
      </c>
      <c r="E21" s="56">
        <v>0</v>
      </c>
      <c r="F21" s="56" t="s">
        <v>115</v>
      </c>
      <c r="G21" s="67">
        <v>0</v>
      </c>
      <c r="H21" s="56">
        <v>0</v>
      </c>
      <c r="I21" s="56" t="s">
        <v>97</v>
      </c>
      <c r="J21" s="56" t="s">
        <v>116</v>
      </c>
      <c r="K21" s="56"/>
      <c r="L21" s="56"/>
      <c r="M21" s="56">
        <v>1</v>
      </c>
      <c r="N21" s="56"/>
      <c r="O21" s="67"/>
    </row>
    <row r="22" spans="1:15">
      <c r="A22" s="63">
        <v>25126</v>
      </c>
      <c r="B22" s="57" t="s">
        <v>112</v>
      </c>
      <c r="C22" s="56">
        <v>3</v>
      </c>
      <c r="D22" s="56">
        <v>3</v>
      </c>
      <c r="E22" s="56">
        <v>0</v>
      </c>
      <c r="F22" s="56" t="s">
        <v>115</v>
      </c>
      <c r="G22" s="67">
        <v>0</v>
      </c>
      <c r="H22" s="56">
        <v>0</v>
      </c>
      <c r="I22" s="56" t="s">
        <v>97</v>
      </c>
      <c r="J22" s="56" t="s">
        <v>116</v>
      </c>
      <c r="K22" s="56"/>
      <c r="L22" s="56"/>
      <c r="M22" s="56">
        <v>1</v>
      </c>
      <c r="N22" s="56"/>
      <c r="O22" s="67"/>
    </row>
    <row r="23" spans="1:15">
      <c r="A23" s="63">
        <v>24122</v>
      </c>
      <c r="B23" s="57" t="s">
        <v>109</v>
      </c>
      <c r="C23" s="56">
        <v>4</v>
      </c>
      <c r="D23" s="56">
        <v>3</v>
      </c>
      <c r="E23" s="56">
        <v>0</v>
      </c>
      <c r="F23" s="56" t="s">
        <v>115</v>
      </c>
      <c r="G23" s="67">
        <v>0</v>
      </c>
      <c r="H23" s="56">
        <v>1</v>
      </c>
      <c r="I23" s="56" t="s">
        <v>56</v>
      </c>
      <c r="J23" s="56" t="s">
        <v>96</v>
      </c>
      <c r="K23" s="56"/>
      <c r="L23" s="56"/>
      <c r="M23" s="56"/>
      <c r="N23" s="56"/>
      <c r="O23" s="67">
        <v>1</v>
      </c>
    </row>
    <row r="24" spans="1:15">
      <c r="A24" s="63">
        <v>21213</v>
      </c>
      <c r="B24" s="57" t="s">
        <v>110</v>
      </c>
      <c r="C24" s="56">
        <v>5</v>
      </c>
      <c r="D24" s="56">
        <v>3</v>
      </c>
      <c r="E24" s="56">
        <v>0</v>
      </c>
      <c r="F24" s="56" t="s">
        <v>115</v>
      </c>
      <c r="G24" s="67">
        <v>0</v>
      </c>
      <c r="H24" s="56">
        <v>1</v>
      </c>
      <c r="I24" s="56" t="s">
        <v>99</v>
      </c>
      <c r="J24" s="56" t="s">
        <v>96</v>
      </c>
      <c r="K24" s="56"/>
      <c r="L24" s="56"/>
      <c r="M24" s="56"/>
      <c r="N24" s="56"/>
      <c r="O24" s="67">
        <v>1</v>
      </c>
    </row>
    <row r="25" spans="1:15">
      <c r="A25" s="63">
        <v>20523</v>
      </c>
      <c r="B25" s="57" t="s">
        <v>107</v>
      </c>
      <c r="C25" s="56">
        <v>4</v>
      </c>
      <c r="D25" s="56">
        <v>3</v>
      </c>
      <c r="E25" s="56">
        <v>0</v>
      </c>
      <c r="F25" s="56" t="s">
        <v>115</v>
      </c>
      <c r="G25" s="67">
        <v>0</v>
      </c>
      <c r="H25" s="56">
        <v>0</v>
      </c>
      <c r="I25" s="56" t="s">
        <v>97</v>
      </c>
      <c r="J25" s="56" t="s">
        <v>116</v>
      </c>
      <c r="K25" s="56"/>
      <c r="L25" s="56"/>
      <c r="M25" s="56">
        <v>1</v>
      </c>
      <c r="N25" s="56"/>
      <c r="O25" s="67"/>
    </row>
    <row r="26" spans="1:15">
      <c r="A26" s="63">
        <v>25285</v>
      </c>
      <c r="B26" s="57" t="s">
        <v>108</v>
      </c>
      <c r="C26" s="56">
        <v>3</v>
      </c>
      <c r="D26" s="56">
        <v>2</v>
      </c>
      <c r="E26" s="56">
        <v>0</v>
      </c>
      <c r="F26" s="56" t="s">
        <v>115</v>
      </c>
      <c r="G26" s="67">
        <v>0</v>
      </c>
      <c r="H26" s="56">
        <v>1</v>
      </c>
      <c r="I26" s="56" t="s">
        <v>56</v>
      </c>
      <c r="J26" s="56" t="s">
        <v>96</v>
      </c>
      <c r="K26" s="56"/>
      <c r="L26" s="56"/>
      <c r="M26" s="56"/>
      <c r="N26" s="56"/>
      <c r="O26" s="67">
        <v>1</v>
      </c>
    </row>
    <row r="27" spans="1:15">
      <c r="A27" s="63">
        <v>25217</v>
      </c>
      <c r="B27" s="57" t="s">
        <v>111</v>
      </c>
      <c r="C27" s="56">
        <v>4</v>
      </c>
      <c r="D27" s="56">
        <v>3</v>
      </c>
      <c r="E27" s="56">
        <v>0</v>
      </c>
      <c r="F27" s="56" t="s">
        <v>115</v>
      </c>
      <c r="G27" s="67">
        <v>0</v>
      </c>
      <c r="H27" s="56">
        <v>0</v>
      </c>
      <c r="I27" s="56" t="s">
        <v>97</v>
      </c>
      <c r="J27" s="56" t="s">
        <v>105</v>
      </c>
      <c r="K27" s="56"/>
      <c r="L27" s="56">
        <v>1</v>
      </c>
      <c r="M27" s="56"/>
      <c r="N27" s="56"/>
      <c r="O27" s="67"/>
    </row>
    <row r="28" spans="1:15">
      <c r="A28" s="63">
        <v>22258</v>
      </c>
      <c r="B28" s="57" t="s">
        <v>82</v>
      </c>
      <c r="C28" s="56">
        <v>4</v>
      </c>
      <c r="D28" s="56">
        <v>2</v>
      </c>
      <c r="E28" s="56">
        <v>0</v>
      </c>
      <c r="F28" s="56" t="s">
        <v>115</v>
      </c>
      <c r="G28" s="67">
        <v>0</v>
      </c>
      <c r="H28" s="56">
        <v>1</v>
      </c>
      <c r="I28" s="56" t="s">
        <v>97</v>
      </c>
      <c r="J28" s="56" t="s">
        <v>104</v>
      </c>
      <c r="K28" s="56">
        <v>1</v>
      </c>
      <c r="L28" s="56"/>
      <c r="M28" s="56"/>
      <c r="N28" s="56"/>
      <c r="O28" s="67"/>
    </row>
    <row r="29" spans="1:15" ht="13.5" thickBot="1">
      <c r="A29" s="64">
        <v>25176</v>
      </c>
      <c r="B29" s="65" t="s">
        <v>113</v>
      </c>
      <c r="C29" s="66">
        <v>5</v>
      </c>
      <c r="D29" s="66">
        <v>4</v>
      </c>
      <c r="E29" s="66">
        <v>0</v>
      </c>
      <c r="F29" s="66" t="s">
        <v>115</v>
      </c>
      <c r="G29" s="68">
        <v>0</v>
      </c>
      <c r="H29" s="66">
        <v>1</v>
      </c>
      <c r="I29" s="66" t="s">
        <v>56</v>
      </c>
      <c r="J29" s="66" t="s">
        <v>96</v>
      </c>
      <c r="K29" s="66"/>
      <c r="L29" s="66"/>
      <c r="M29" s="66"/>
      <c r="N29" s="66"/>
      <c r="O29" s="68">
        <v>1</v>
      </c>
    </row>
    <row r="30" spans="1:15">
      <c r="B30" s="35" t="s">
        <v>133</v>
      </c>
      <c r="F30" s="34" t="s">
        <v>143</v>
      </c>
      <c r="G30" s="70">
        <f>SUM(G4:G29)</f>
        <v>31</v>
      </c>
    </row>
    <row r="32" spans="1:15" ht="16.5" thickBot="1">
      <c r="A32" s="93" t="s">
        <v>114</v>
      </c>
      <c r="B32" s="93"/>
      <c r="C32" s="93"/>
      <c r="D32" s="93"/>
      <c r="E32" s="93"/>
      <c r="F32" s="93"/>
      <c r="G32" s="93"/>
      <c r="H32" s="94" t="s">
        <v>114</v>
      </c>
      <c r="I32" s="94"/>
      <c r="J32" s="94"/>
      <c r="K32" s="94"/>
      <c r="L32" s="94"/>
      <c r="M32" s="94"/>
      <c r="N32" s="94"/>
      <c r="O32" s="94"/>
    </row>
    <row r="33" spans="1:15" ht="25.5" customHeight="1">
      <c r="A33" s="60" t="s">
        <v>65</v>
      </c>
      <c r="B33" s="61" t="s">
        <v>68</v>
      </c>
      <c r="C33" s="61" t="s">
        <v>60</v>
      </c>
      <c r="D33" s="61" t="s">
        <v>66</v>
      </c>
      <c r="E33" s="61" t="s">
        <v>67</v>
      </c>
      <c r="F33" s="61" t="s">
        <v>61</v>
      </c>
      <c r="G33" s="62" t="s">
        <v>62</v>
      </c>
      <c r="H33" s="61" t="s">
        <v>149</v>
      </c>
      <c r="I33" s="61" t="s">
        <v>53</v>
      </c>
      <c r="J33" s="61" t="s">
        <v>52</v>
      </c>
      <c r="K33" s="61" t="s">
        <v>103</v>
      </c>
      <c r="L33" s="61" t="s">
        <v>93</v>
      </c>
      <c r="M33" s="61" t="s">
        <v>94</v>
      </c>
      <c r="N33" s="61" t="s">
        <v>95</v>
      </c>
      <c r="O33" s="62" t="s">
        <v>96</v>
      </c>
    </row>
    <row r="34" spans="1:15">
      <c r="A34" s="63">
        <v>22258</v>
      </c>
      <c r="B34" s="57" t="s">
        <v>134</v>
      </c>
      <c r="C34" s="56">
        <v>6</v>
      </c>
      <c r="D34" s="56">
        <v>2</v>
      </c>
      <c r="E34" s="56">
        <v>5</v>
      </c>
      <c r="F34" s="56" t="s">
        <v>125</v>
      </c>
      <c r="G34" s="67">
        <v>5</v>
      </c>
      <c r="H34" s="56">
        <v>1</v>
      </c>
      <c r="I34" s="56" t="s">
        <v>97</v>
      </c>
      <c r="J34" s="56" t="s">
        <v>104</v>
      </c>
      <c r="K34" s="56">
        <v>1</v>
      </c>
      <c r="L34" s="56"/>
      <c r="M34" s="56"/>
      <c r="N34" s="56"/>
      <c r="O34" s="67"/>
    </row>
    <row r="35" spans="1:15">
      <c r="A35" s="71">
        <v>22258</v>
      </c>
      <c r="B35" s="59" t="s">
        <v>82</v>
      </c>
      <c r="C35" s="58">
        <v>6</v>
      </c>
      <c r="D35" s="58">
        <v>2</v>
      </c>
      <c r="E35" s="58">
        <v>1</v>
      </c>
      <c r="F35" s="58" t="s">
        <v>177</v>
      </c>
      <c r="G35" s="74">
        <v>1</v>
      </c>
      <c r="H35" s="58">
        <v>1</v>
      </c>
      <c r="I35" s="58" t="s">
        <v>97</v>
      </c>
      <c r="J35" s="58" t="s">
        <v>104</v>
      </c>
      <c r="K35" s="58">
        <v>1</v>
      </c>
      <c r="L35" s="58"/>
      <c r="M35" s="58"/>
      <c r="N35" s="58"/>
      <c r="O35" s="74"/>
    </row>
    <row r="36" spans="1:15">
      <c r="A36" s="71">
        <v>22259</v>
      </c>
      <c r="B36" s="59" t="s">
        <v>134</v>
      </c>
      <c r="C36" s="58">
        <v>6</v>
      </c>
      <c r="D36" s="58">
        <v>2</v>
      </c>
      <c r="E36" s="58">
        <v>5</v>
      </c>
      <c r="F36" s="58" t="s">
        <v>126</v>
      </c>
      <c r="G36" s="74">
        <v>5</v>
      </c>
      <c r="H36" s="58">
        <v>1</v>
      </c>
      <c r="I36" s="58" t="s">
        <v>97</v>
      </c>
      <c r="J36" s="58" t="s">
        <v>104</v>
      </c>
      <c r="K36" s="58">
        <v>1</v>
      </c>
      <c r="L36" s="58"/>
      <c r="M36" s="58"/>
      <c r="N36" s="58"/>
      <c r="O36" s="74"/>
    </row>
    <row r="37" spans="1:15">
      <c r="A37" s="71">
        <v>22259</v>
      </c>
      <c r="B37" s="59" t="s">
        <v>82</v>
      </c>
      <c r="C37" s="58">
        <v>6</v>
      </c>
      <c r="D37" s="58">
        <v>2</v>
      </c>
      <c r="E37" s="58">
        <v>1</v>
      </c>
      <c r="F37" s="58" t="s">
        <v>178</v>
      </c>
      <c r="G37" s="74">
        <v>1</v>
      </c>
      <c r="H37" s="58">
        <v>1</v>
      </c>
      <c r="I37" s="58" t="s">
        <v>97</v>
      </c>
      <c r="J37" s="58" t="s">
        <v>104</v>
      </c>
      <c r="K37" s="58">
        <v>1</v>
      </c>
      <c r="L37" s="58"/>
      <c r="M37" s="58"/>
      <c r="N37" s="58"/>
      <c r="O37" s="74"/>
    </row>
    <row r="38" spans="1:15" ht="13.5" thickBot="1">
      <c r="A38" s="64" t="s">
        <v>88</v>
      </c>
      <c r="B38" s="65" t="s">
        <v>217</v>
      </c>
      <c r="C38" s="66">
        <v>0</v>
      </c>
      <c r="D38" s="66">
        <v>0</v>
      </c>
      <c r="E38" s="66">
        <v>24</v>
      </c>
      <c r="F38" s="66" t="s">
        <v>176</v>
      </c>
      <c r="G38" s="68">
        <v>0</v>
      </c>
      <c r="H38" s="66"/>
      <c r="I38" s="66" t="s">
        <v>97</v>
      </c>
      <c r="J38" s="66" t="s">
        <v>104</v>
      </c>
      <c r="K38" s="66"/>
      <c r="L38" s="66"/>
      <c r="M38" s="66"/>
      <c r="N38" s="66"/>
      <c r="O38" s="68"/>
    </row>
    <row r="39" spans="1:15">
      <c r="B39" s="35" t="s">
        <v>133</v>
      </c>
      <c r="F39" s="34" t="s">
        <v>143</v>
      </c>
      <c r="G39" s="70">
        <f>SUM(G34:G38)</f>
        <v>12</v>
      </c>
    </row>
    <row r="41" spans="1:15">
      <c r="B41" s="55" t="s">
        <v>161</v>
      </c>
      <c r="C41" s="55"/>
      <c r="D41" s="55"/>
      <c r="E41" s="55"/>
      <c r="F41" s="69" t="s">
        <v>163</v>
      </c>
      <c r="G41" s="55"/>
      <c r="H41" s="33"/>
      <c r="I41" s="33"/>
      <c r="J41" s="55" t="s">
        <v>169</v>
      </c>
    </row>
    <row r="42" spans="1:15" ht="25.5">
      <c r="B42" s="35" t="s">
        <v>127</v>
      </c>
      <c r="C42" s="35">
        <v>122</v>
      </c>
      <c r="F42" s="51" t="s">
        <v>164</v>
      </c>
      <c r="G42" s="35">
        <v>39</v>
      </c>
      <c r="J42" s="51" t="s">
        <v>164</v>
      </c>
      <c r="K42" s="35">
        <v>36</v>
      </c>
      <c r="L42" s="34"/>
    </row>
    <row r="43" spans="1:15">
      <c r="B43" s="35" t="s">
        <v>128</v>
      </c>
      <c r="C43" s="35">
        <v>61.5</v>
      </c>
      <c r="F43" s="51" t="s">
        <v>138</v>
      </c>
      <c r="G43" s="35">
        <v>9.75</v>
      </c>
      <c r="H43" s="52">
        <f>G43/G51</f>
        <v>0.25</v>
      </c>
      <c r="J43" s="51" t="s">
        <v>138</v>
      </c>
      <c r="K43" s="35">
        <v>10</v>
      </c>
      <c r="L43" s="52">
        <f>K43/K42</f>
        <v>0.27777777777777779</v>
      </c>
    </row>
    <row r="44" spans="1:15">
      <c r="B44" s="35" t="s">
        <v>129</v>
      </c>
      <c r="C44" s="50">
        <v>20.75</v>
      </c>
      <c r="F44" s="51" t="s">
        <v>139</v>
      </c>
      <c r="G44" s="50">
        <v>29.25</v>
      </c>
      <c r="H44" s="52"/>
      <c r="J44" s="51" t="s">
        <v>139</v>
      </c>
      <c r="K44" s="50">
        <v>2</v>
      </c>
      <c r="L44" s="52"/>
    </row>
    <row r="45" spans="1:15" ht="25.5">
      <c r="B45" s="35" t="s">
        <v>130</v>
      </c>
      <c r="C45" s="50">
        <v>40.75</v>
      </c>
      <c r="F45" s="51" t="s">
        <v>140</v>
      </c>
      <c r="G45" s="35">
        <v>4</v>
      </c>
      <c r="H45" s="52">
        <f>G45/G51</f>
        <v>0.10256410256410256</v>
      </c>
      <c r="J45" s="51" t="s">
        <v>140</v>
      </c>
      <c r="K45" s="35">
        <v>24</v>
      </c>
      <c r="L45" s="52">
        <f>K45/K42</f>
        <v>0.66666666666666663</v>
      </c>
    </row>
    <row r="46" spans="1:15" ht="25.5">
      <c r="B46" s="35" t="s">
        <v>131</v>
      </c>
      <c r="C46" s="35">
        <v>1.75</v>
      </c>
      <c r="F46" s="51" t="s">
        <v>141</v>
      </c>
      <c r="G46" s="35">
        <v>2</v>
      </c>
      <c r="H46" s="52">
        <f>G46/G51</f>
        <v>5.128205128205128E-2</v>
      </c>
      <c r="J46" s="51" t="s">
        <v>141</v>
      </c>
      <c r="K46" s="35">
        <v>0</v>
      </c>
      <c r="L46" s="52">
        <f>K46/K42</f>
        <v>0</v>
      </c>
    </row>
    <row r="47" spans="1:15" ht="25.5">
      <c r="B47" s="55" t="s">
        <v>165</v>
      </c>
      <c r="C47" s="55">
        <v>39</v>
      </c>
      <c r="F47" s="51" t="s">
        <v>142</v>
      </c>
      <c r="G47" s="50">
        <v>23.25</v>
      </c>
      <c r="H47" s="52">
        <f>G47/G51</f>
        <v>0.59615384615384615</v>
      </c>
      <c r="J47" s="51" t="s">
        <v>142</v>
      </c>
      <c r="K47" s="50">
        <v>2</v>
      </c>
      <c r="L47" s="52">
        <f>K47/K42</f>
        <v>5.5555555555555552E-2</v>
      </c>
    </row>
    <row r="49" spans="2:12">
      <c r="B49" s="51" t="s">
        <v>155</v>
      </c>
      <c r="C49" s="35">
        <v>15</v>
      </c>
      <c r="F49" s="35" t="s">
        <v>144</v>
      </c>
      <c r="G49" s="35">
        <v>101</v>
      </c>
      <c r="H49" s="52"/>
      <c r="J49" s="35" t="s">
        <v>144</v>
      </c>
      <c r="K49" s="35">
        <v>12</v>
      </c>
      <c r="L49" s="52"/>
    </row>
    <row r="50" spans="2:12">
      <c r="B50" s="51" t="s">
        <v>156</v>
      </c>
      <c r="C50" s="35">
        <v>4</v>
      </c>
      <c r="F50" s="35" t="s">
        <v>145</v>
      </c>
      <c r="G50" s="35">
        <v>69</v>
      </c>
      <c r="J50" s="35" t="s">
        <v>145</v>
      </c>
      <c r="K50" s="35">
        <v>4</v>
      </c>
      <c r="L50" s="34"/>
    </row>
    <row r="51" spans="2:12">
      <c r="B51" s="51" t="s">
        <v>158</v>
      </c>
      <c r="C51" s="35">
        <v>11</v>
      </c>
      <c r="F51" s="35" t="s">
        <v>132</v>
      </c>
      <c r="G51" s="35">
        <v>39</v>
      </c>
      <c r="J51" s="35" t="s">
        <v>162</v>
      </c>
      <c r="K51" s="35">
        <v>36</v>
      </c>
      <c r="L51" s="34"/>
    </row>
    <row r="52" spans="2:12">
      <c r="B52" s="51" t="s">
        <v>154</v>
      </c>
      <c r="C52" s="35">
        <v>10</v>
      </c>
      <c r="F52" s="35" t="s">
        <v>152</v>
      </c>
      <c r="G52" s="54">
        <f>G49/G51</f>
        <v>2.5897435897435899</v>
      </c>
      <c r="J52" s="35" t="s">
        <v>152</v>
      </c>
      <c r="K52" s="54">
        <f>K49/K51</f>
        <v>0.33333333333333331</v>
      </c>
      <c r="L52" s="34"/>
    </row>
    <row r="53" spans="2:12" ht="25.5">
      <c r="B53" s="51" t="s">
        <v>157</v>
      </c>
      <c r="C53" s="35">
        <v>2</v>
      </c>
      <c r="F53" s="35" t="s">
        <v>153</v>
      </c>
      <c r="G53" s="54">
        <f>G50/G51</f>
        <v>1.7692307692307692</v>
      </c>
      <c r="J53" s="35" t="s">
        <v>153</v>
      </c>
      <c r="K53" s="54">
        <f>K50/K51</f>
        <v>0.1111111111111111</v>
      </c>
      <c r="L53" s="34"/>
    </row>
    <row r="54" spans="2:12">
      <c r="B54" s="69" t="s">
        <v>159</v>
      </c>
      <c r="C54" s="55">
        <v>8</v>
      </c>
    </row>
    <row r="55" spans="2:12">
      <c r="F55" s="35" t="s">
        <v>146</v>
      </c>
      <c r="G55" s="35">
        <v>24</v>
      </c>
      <c r="H55" s="53"/>
      <c r="J55" s="35" t="s">
        <v>146</v>
      </c>
      <c r="K55" s="35">
        <v>2</v>
      </c>
      <c r="L55" s="53"/>
    </row>
    <row r="56" spans="2:12">
      <c r="B56" s="55" t="s">
        <v>167</v>
      </c>
      <c r="C56" s="55">
        <v>29</v>
      </c>
      <c r="F56" s="35" t="s">
        <v>147</v>
      </c>
      <c r="G56" s="35">
        <v>14</v>
      </c>
      <c r="H56" s="53">
        <f>G56/G55</f>
        <v>0.58333333333333337</v>
      </c>
      <c r="J56" s="35" t="s">
        <v>147</v>
      </c>
      <c r="K56" s="35">
        <v>2</v>
      </c>
      <c r="L56" s="53">
        <f>K56/K55</f>
        <v>1</v>
      </c>
    </row>
    <row r="57" spans="2:12">
      <c r="B57" s="35" t="s">
        <v>168</v>
      </c>
      <c r="C57" s="35">
        <v>2</v>
      </c>
      <c r="F57" s="35" t="s">
        <v>148</v>
      </c>
      <c r="G57" s="35">
        <v>3</v>
      </c>
      <c r="H57" s="53">
        <f>G57/G55</f>
        <v>0.125</v>
      </c>
      <c r="J57" s="35" t="s">
        <v>148</v>
      </c>
      <c r="K57" s="35">
        <v>2</v>
      </c>
      <c r="L57" s="53">
        <f>K57/K55</f>
        <v>1</v>
      </c>
    </row>
    <row r="58" spans="2:12">
      <c r="B58" s="55" t="s">
        <v>166</v>
      </c>
      <c r="C58" s="55">
        <v>31</v>
      </c>
      <c r="F58" s="35" t="s">
        <v>160</v>
      </c>
      <c r="G58" s="35">
        <v>11</v>
      </c>
      <c r="H58" s="53">
        <f>G58/G55</f>
        <v>0.45833333333333331</v>
      </c>
      <c r="J58" s="35" t="s">
        <v>160</v>
      </c>
      <c r="K58" s="35">
        <v>0</v>
      </c>
      <c r="L58" s="53">
        <f>K58/K55</f>
        <v>0</v>
      </c>
    </row>
    <row r="59" spans="2:12">
      <c r="F59" s="35" t="s">
        <v>150</v>
      </c>
      <c r="G59" s="35">
        <v>17</v>
      </c>
      <c r="H59" s="53">
        <f>G59/G55</f>
        <v>0.70833333333333337</v>
      </c>
      <c r="J59" s="35" t="s">
        <v>150</v>
      </c>
      <c r="K59" s="35">
        <v>2</v>
      </c>
      <c r="L59" s="53">
        <f>K59/K55</f>
        <v>1</v>
      </c>
    </row>
    <row r="60" spans="2:12" ht="25.5">
      <c r="F60" s="35" t="s">
        <v>151</v>
      </c>
      <c r="G60" s="35">
        <v>7</v>
      </c>
      <c r="H60" s="53">
        <f>G60/G55</f>
        <v>0.29166666666666669</v>
      </c>
      <c r="J60" s="35" t="s">
        <v>151</v>
      </c>
      <c r="K60" s="35">
        <v>0</v>
      </c>
      <c r="L60" s="53">
        <f>K60/K55</f>
        <v>0</v>
      </c>
    </row>
    <row r="61" spans="2:12" ht="25.5">
      <c r="F61" s="35" t="s">
        <v>170</v>
      </c>
      <c r="G61" s="35">
        <v>11</v>
      </c>
      <c r="H61" s="53">
        <f>G61/G56</f>
        <v>0.7857142857142857</v>
      </c>
      <c r="J61" s="35" t="s">
        <v>170</v>
      </c>
      <c r="K61" s="35">
        <v>2</v>
      </c>
      <c r="L61" s="53">
        <f>K61/K56</f>
        <v>1</v>
      </c>
    </row>
    <row r="62" spans="2:12">
      <c r="F62" s="35" t="s">
        <v>171</v>
      </c>
      <c r="G62" s="35">
        <v>2</v>
      </c>
      <c r="H62" s="53">
        <f>G62/G56</f>
        <v>0.14285714285714285</v>
      </c>
      <c r="J62" s="35" t="s">
        <v>171</v>
      </c>
      <c r="K62" s="35">
        <v>2</v>
      </c>
      <c r="L62" s="53">
        <f>K62/K56</f>
        <v>1</v>
      </c>
    </row>
    <row r="63" spans="2:12">
      <c r="F63" s="35" t="s">
        <v>172</v>
      </c>
      <c r="G63" s="35">
        <v>9</v>
      </c>
      <c r="H63" s="53">
        <f>G63/G56</f>
        <v>0.6428571428571429</v>
      </c>
      <c r="J63" s="35" t="s">
        <v>172</v>
      </c>
      <c r="K63" s="35">
        <v>0</v>
      </c>
      <c r="L63" s="53">
        <f>K63/K56</f>
        <v>0</v>
      </c>
    </row>
    <row r="64" spans="2:12" ht="25.5">
      <c r="F64" s="35" t="s">
        <v>173</v>
      </c>
      <c r="G64" s="35">
        <v>3</v>
      </c>
      <c r="H64" s="53">
        <f>G64/G56</f>
        <v>0.21428571428571427</v>
      </c>
      <c r="J64" s="35" t="s">
        <v>173</v>
      </c>
      <c r="K64" s="35">
        <v>0</v>
      </c>
      <c r="L64" s="53">
        <f>K64/K56</f>
        <v>0</v>
      </c>
    </row>
    <row r="65" spans="6:12" ht="25.5">
      <c r="F65" s="35" t="s">
        <v>174</v>
      </c>
      <c r="G65" s="35">
        <v>1</v>
      </c>
      <c r="H65" s="53">
        <f>G65/G56</f>
        <v>7.1428571428571425E-2</v>
      </c>
      <c r="J65" s="35" t="s">
        <v>174</v>
      </c>
      <c r="K65" s="35">
        <v>0</v>
      </c>
      <c r="L65" s="53">
        <f>K65/K56</f>
        <v>0</v>
      </c>
    </row>
    <row r="66" spans="6:12">
      <c r="F66" s="35" t="s">
        <v>175</v>
      </c>
      <c r="G66" s="35">
        <v>2</v>
      </c>
      <c r="H66" s="53">
        <f>G66/G56</f>
        <v>0.14285714285714285</v>
      </c>
      <c r="J66" s="35" t="s">
        <v>175</v>
      </c>
      <c r="K66" s="35">
        <v>0</v>
      </c>
      <c r="L66" s="53">
        <f>K66/K56</f>
        <v>0</v>
      </c>
    </row>
  </sheetData>
  <mergeCells count="6">
    <mergeCell ref="A1:G1"/>
    <mergeCell ref="A2:G2"/>
    <mergeCell ref="A32:G32"/>
    <mergeCell ref="H1:O1"/>
    <mergeCell ref="H2:O2"/>
    <mergeCell ref="H32:O3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O63"/>
  <sheetViews>
    <sheetView workbookViewId="0">
      <selection sqref="A1:G1"/>
    </sheetView>
  </sheetViews>
  <sheetFormatPr defaultColWidth="8.85546875" defaultRowHeight="12.75"/>
  <cols>
    <col min="1" max="1" width="7.7109375" style="34" customWidth="1"/>
    <col min="2" max="2" width="29.28515625" style="35" customWidth="1"/>
    <col min="3" max="5" width="7.28515625" style="35" customWidth="1"/>
    <col min="6" max="6" width="23.85546875" style="34" customWidth="1"/>
    <col min="7" max="7" width="7.28515625" style="35" customWidth="1"/>
    <col min="8" max="8" width="7.28515625" style="34" customWidth="1"/>
    <col min="9" max="9" width="8.85546875" style="34" customWidth="1"/>
    <col min="10" max="10" width="25.7109375" style="35" customWidth="1"/>
    <col min="11" max="15" width="7.42578125" style="35" customWidth="1"/>
    <col min="16" max="16384" width="8.85546875" style="35"/>
  </cols>
  <sheetData>
    <row r="1" spans="1:15" ht="15.75">
      <c r="A1" s="92" t="s">
        <v>180</v>
      </c>
      <c r="B1" s="92"/>
      <c r="C1" s="92"/>
      <c r="D1" s="92"/>
      <c r="E1" s="92"/>
      <c r="F1" s="92"/>
      <c r="G1" s="92"/>
      <c r="H1" s="92" t="s">
        <v>181</v>
      </c>
      <c r="I1" s="92"/>
      <c r="J1" s="92"/>
      <c r="K1" s="92"/>
      <c r="L1" s="92"/>
      <c r="M1" s="92"/>
      <c r="N1" s="92"/>
      <c r="O1" s="92"/>
    </row>
    <row r="2" spans="1:15" ht="16.5" thickBot="1">
      <c r="A2" s="93" t="s">
        <v>59</v>
      </c>
      <c r="B2" s="93"/>
      <c r="C2" s="93"/>
      <c r="D2" s="93"/>
      <c r="E2" s="93"/>
      <c r="F2" s="93"/>
      <c r="G2" s="93"/>
      <c r="H2" s="94" t="s">
        <v>59</v>
      </c>
      <c r="I2" s="94"/>
      <c r="J2" s="94"/>
      <c r="K2" s="94"/>
      <c r="L2" s="94"/>
      <c r="M2" s="94"/>
      <c r="N2" s="94"/>
      <c r="O2" s="94"/>
    </row>
    <row r="3" spans="1:15" s="33" customFormat="1" ht="25.5" customHeight="1">
      <c r="A3" s="60" t="s">
        <v>65</v>
      </c>
      <c r="B3" s="61" t="s">
        <v>68</v>
      </c>
      <c r="C3" s="61" t="s">
        <v>60</v>
      </c>
      <c r="D3" s="61" t="s">
        <v>66</v>
      </c>
      <c r="E3" s="61" t="s">
        <v>67</v>
      </c>
      <c r="F3" s="61" t="s">
        <v>61</v>
      </c>
      <c r="G3" s="62" t="s">
        <v>62</v>
      </c>
      <c r="H3" s="61" t="s">
        <v>149</v>
      </c>
      <c r="I3" s="61" t="s">
        <v>53</v>
      </c>
      <c r="J3" s="61" t="s">
        <v>52</v>
      </c>
      <c r="K3" s="61" t="s">
        <v>103</v>
      </c>
      <c r="L3" s="61" t="s">
        <v>93</v>
      </c>
      <c r="M3" s="61" t="s">
        <v>94</v>
      </c>
      <c r="N3" s="61" t="s">
        <v>95</v>
      </c>
      <c r="O3" s="62" t="s">
        <v>96</v>
      </c>
    </row>
    <row r="4" spans="1:15">
      <c r="A4" s="63">
        <v>25825</v>
      </c>
      <c r="B4" s="57" t="s">
        <v>183</v>
      </c>
      <c r="C4" s="56">
        <v>4</v>
      </c>
      <c r="D4" s="56">
        <v>3</v>
      </c>
      <c r="E4" s="56">
        <v>3</v>
      </c>
      <c r="F4" s="56" t="s">
        <v>182</v>
      </c>
      <c r="G4" s="67">
        <v>3</v>
      </c>
      <c r="H4" s="56">
        <v>1</v>
      </c>
      <c r="I4" s="56" t="s">
        <v>207</v>
      </c>
      <c r="J4" s="56" t="s">
        <v>96</v>
      </c>
      <c r="K4" s="56"/>
      <c r="L4" s="56"/>
      <c r="M4" s="56"/>
      <c r="N4" s="56"/>
      <c r="O4" s="67">
        <v>1</v>
      </c>
    </row>
    <row r="5" spans="1:15">
      <c r="A5" s="63">
        <v>22817</v>
      </c>
      <c r="B5" s="57" t="s">
        <v>184</v>
      </c>
      <c r="C5" s="56">
        <v>4</v>
      </c>
      <c r="D5" s="56">
        <v>3</v>
      </c>
      <c r="E5" s="56">
        <v>3</v>
      </c>
      <c r="F5" s="56" t="s">
        <v>185</v>
      </c>
      <c r="G5" s="67">
        <v>3</v>
      </c>
      <c r="H5" s="56">
        <v>1</v>
      </c>
      <c r="I5" s="56" t="s">
        <v>207</v>
      </c>
      <c r="J5" s="56" t="s">
        <v>96</v>
      </c>
      <c r="K5" s="56"/>
      <c r="L5" s="56"/>
      <c r="M5" s="56"/>
      <c r="N5" s="56"/>
      <c r="O5" s="67">
        <v>1</v>
      </c>
    </row>
    <row r="6" spans="1:15" ht="25.5">
      <c r="A6" s="63" t="s">
        <v>88</v>
      </c>
      <c r="B6" s="57" t="s">
        <v>218</v>
      </c>
      <c r="C6" s="56">
        <v>0</v>
      </c>
      <c r="D6" s="56">
        <v>0</v>
      </c>
      <c r="E6" s="56">
        <v>2.5</v>
      </c>
      <c r="F6" s="56" t="s">
        <v>186</v>
      </c>
      <c r="G6" s="67">
        <v>0</v>
      </c>
      <c r="H6" s="56"/>
      <c r="I6" s="56" t="s">
        <v>97</v>
      </c>
      <c r="J6" s="56" t="s">
        <v>104</v>
      </c>
      <c r="K6" s="56"/>
      <c r="L6" s="56"/>
      <c r="M6" s="56"/>
      <c r="N6" s="56"/>
      <c r="O6" s="67"/>
    </row>
    <row r="7" spans="1:15">
      <c r="A7" s="63">
        <v>22259</v>
      </c>
      <c r="B7" s="57" t="s">
        <v>82</v>
      </c>
      <c r="C7" s="56">
        <v>4</v>
      </c>
      <c r="D7" s="56">
        <v>2</v>
      </c>
      <c r="E7" s="56">
        <v>2</v>
      </c>
      <c r="F7" s="56" t="s">
        <v>187</v>
      </c>
      <c r="G7" s="67">
        <v>0</v>
      </c>
      <c r="H7" s="56">
        <v>1</v>
      </c>
      <c r="I7" s="56" t="s">
        <v>97</v>
      </c>
      <c r="J7" s="56" t="s">
        <v>104</v>
      </c>
      <c r="K7" s="56">
        <v>1</v>
      </c>
      <c r="L7" s="56"/>
      <c r="M7" s="56"/>
      <c r="N7" s="56"/>
      <c r="O7" s="67"/>
    </row>
    <row r="8" spans="1:15">
      <c r="A8" s="63">
        <v>21210</v>
      </c>
      <c r="B8" s="57" t="s">
        <v>188</v>
      </c>
      <c r="C8" s="56">
        <v>3</v>
      </c>
      <c r="D8" s="56">
        <v>2</v>
      </c>
      <c r="E8" s="56">
        <v>2</v>
      </c>
      <c r="F8" s="56" t="s">
        <v>189</v>
      </c>
      <c r="G8" s="67">
        <v>2</v>
      </c>
      <c r="H8" s="56">
        <v>1</v>
      </c>
      <c r="I8" s="56" t="s">
        <v>97</v>
      </c>
      <c r="J8" s="56" t="s">
        <v>206</v>
      </c>
      <c r="K8" s="56">
        <v>1</v>
      </c>
      <c r="L8" s="56"/>
      <c r="M8" s="56">
        <v>1</v>
      </c>
      <c r="N8" s="56"/>
      <c r="O8" s="67"/>
    </row>
    <row r="9" spans="1:15">
      <c r="A9" s="63">
        <v>21364</v>
      </c>
      <c r="B9" s="57" t="s">
        <v>77</v>
      </c>
      <c r="C9" s="56">
        <v>5</v>
      </c>
      <c r="D9" s="56">
        <v>3</v>
      </c>
      <c r="E9" s="56">
        <v>2</v>
      </c>
      <c r="F9" s="56" t="s">
        <v>190</v>
      </c>
      <c r="G9" s="67">
        <v>2</v>
      </c>
      <c r="H9" s="56">
        <v>1</v>
      </c>
      <c r="I9" s="56" t="s">
        <v>99</v>
      </c>
      <c r="J9" s="56" t="s">
        <v>96</v>
      </c>
      <c r="K9" s="56"/>
      <c r="L9" s="56"/>
      <c r="M9" s="56"/>
      <c r="N9" s="56"/>
      <c r="O9" s="67">
        <v>1</v>
      </c>
    </row>
    <row r="10" spans="1:15">
      <c r="A10" s="63">
        <v>25242</v>
      </c>
      <c r="B10" s="57" t="s">
        <v>192</v>
      </c>
      <c r="C10" s="56">
        <v>4</v>
      </c>
      <c r="D10" s="56">
        <v>3</v>
      </c>
      <c r="E10" s="56">
        <v>3</v>
      </c>
      <c r="F10" s="56" t="s">
        <v>191</v>
      </c>
      <c r="G10" s="67">
        <v>3</v>
      </c>
      <c r="H10" s="56">
        <v>1</v>
      </c>
      <c r="I10" s="56" t="s">
        <v>99</v>
      </c>
      <c r="J10" s="56" t="s">
        <v>96</v>
      </c>
      <c r="K10" s="56"/>
      <c r="L10" s="56"/>
      <c r="M10" s="56"/>
      <c r="N10" s="56"/>
      <c r="O10" s="67">
        <v>1</v>
      </c>
    </row>
    <row r="11" spans="1:15">
      <c r="A11" s="63">
        <v>25047</v>
      </c>
      <c r="B11" s="57" t="s">
        <v>91</v>
      </c>
      <c r="C11" s="56">
        <v>2</v>
      </c>
      <c r="D11" s="56">
        <v>2</v>
      </c>
      <c r="E11" s="56">
        <v>2</v>
      </c>
      <c r="F11" s="56" t="s">
        <v>193</v>
      </c>
      <c r="G11" s="67">
        <v>2</v>
      </c>
      <c r="H11" s="56">
        <v>0</v>
      </c>
      <c r="I11" s="56" t="s">
        <v>97</v>
      </c>
      <c r="J11" s="56" t="s">
        <v>55</v>
      </c>
      <c r="K11" s="56"/>
      <c r="L11" s="56"/>
      <c r="M11" s="56"/>
      <c r="N11" s="56">
        <v>1</v>
      </c>
      <c r="O11" s="67"/>
    </row>
    <row r="12" spans="1:15">
      <c r="A12" s="63">
        <v>24082</v>
      </c>
      <c r="B12" s="57" t="s">
        <v>106</v>
      </c>
      <c r="C12" s="56">
        <v>5</v>
      </c>
      <c r="D12" s="56">
        <v>3</v>
      </c>
      <c r="E12" s="56">
        <v>1.75</v>
      </c>
      <c r="F12" s="56" t="s">
        <v>194</v>
      </c>
      <c r="G12" s="67">
        <v>2.5</v>
      </c>
      <c r="H12" s="56">
        <v>0</v>
      </c>
      <c r="I12" s="56" t="s">
        <v>97</v>
      </c>
      <c r="J12" s="56" t="s">
        <v>116</v>
      </c>
      <c r="K12" s="56"/>
      <c r="L12" s="56"/>
      <c r="M12" s="56">
        <v>1</v>
      </c>
      <c r="N12" s="56"/>
      <c r="O12" s="67"/>
    </row>
    <row r="13" spans="1:15">
      <c r="A13" s="63">
        <v>24061</v>
      </c>
      <c r="B13" s="57" t="s">
        <v>69</v>
      </c>
      <c r="C13" s="56">
        <v>5</v>
      </c>
      <c r="D13" s="56">
        <v>4</v>
      </c>
      <c r="E13" s="56">
        <v>2</v>
      </c>
      <c r="F13" s="56" t="s">
        <v>195</v>
      </c>
      <c r="G13" s="67">
        <v>2</v>
      </c>
      <c r="H13" s="56">
        <v>1</v>
      </c>
      <c r="I13" s="56" t="s">
        <v>97</v>
      </c>
      <c r="J13" s="56" t="s">
        <v>57</v>
      </c>
      <c r="K13" s="56"/>
      <c r="L13" s="56"/>
      <c r="M13" s="56">
        <v>1</v>
      </c>
      <c r="N13" s="56"/>
      <c r="O13" s="67"/>
    </row>
    <row r="14" spans="1:15">
      <c r="A14" s="63">
        <v>23988</v>
      </c>
      <c r="B14" s="57" t="s">
        <v>71</v>
      </c>
      <c r="C14" s="56">
        <v>5</v>
      </c>
      <c r="D14" s="56">
        <v>3</v>
      </c>
      <c r="E14" s="56">
        <v>2</v>
      </c>
      <c r="F14" s="56" t="s">
        <v>196</v>
      </c>
      <c r="G14" s="67">
        <v>2</v>
      </c>
      <c r="H14" s="56">
        <v>1</v>
      </c>
      <c r="I14" s="56" t="s">
        <v>97</v>
      </c>
      <c r="J14" s="56" t="s">
        <v>57</v>
      </c>
      <c r="K14" s="56"/>
      <c r="L14" s="56"/>
      <c r="M14" s="56">
        <v>1</v>
      </c>
      <c r="N14" s="56"/>
      <c r="O14" s="67"/>
    </row>
    <row r="15" spans="1:15">
      <c r="A15" s="63">
        <v>21213</v>
      </c>
      <c r="B15" s="57" t="s">
        <v>110</v>
      </c>
      <c r="C15" s="56">
        <v>5</v>
      </c>
      <c r="D15" s="56">
        <v>3</v>
      </c>
      <c r="E15" s="56">
        <v>2</v>
      </c>
      <c r="F15" s="56" t="s">
        <v>197</v>
      </c>
      <c r="G15" s="67">
        <v>3</v>
      </c>
      <c r="H15" s="56">
        <v>1</v>
      </c>
      <c r="I15" s="56" t="s">
        <v>99</v>
      </c>
      <c r="J15" s="56" t="s">
        <v>96</v>
      </c>
      <c r="K15" s="56"/>
      <c r="L15" s="56"/>
      <c r="M15" s="56"/>
      <c r="N15" s="56"/>
      <c r="O15" s="67">
        <v>1</v>
      </c>
    </row>
    <row r="16" spans="1:15">
      <c r="A16" s="63">
        <v>24113</v>
      </c>
      <c r="B16" s="57" t="s">
        <v>198</v>
      </c>
      <c r="C16" s="56">
        <v>3</v>
      </c>
      <c r="D16" s="56">
        <v>3</v>
      </c>
      <c r="E16" s="56">
        <v>2</v>
      </c>
      <c r="F16" s="56" t="s">
        <v>199</v>
      </c>
      <c r="G16" s="67">
        <v>2</v>
      </c>
      <c r="H16" s="56">
        <v>1</v>
      </c>
      <c r="I16" s="56" t="s">
        <v>97</v>
      </c>
      <c r="J16" s="56" t="s">
        <v>54</v>
      </c>
      <c r="K16" s="56">
        <v>1</v>
      </c>
      <c r="L16" s="56"/>
      <c r="M16" s="56"/>
      <c r="N16" s="56"/>
      <c r="O16" s="67"/>
    </row>
    <row r="17" spans="1:15" ht="25.5">
      <c r="A17" s="63">
        <v>25263</v>
      </c>
      <c r="B17" s="57" t="s">
        <v>200</v>
      </c>
      <c r="C17" s="56">
        <v>3</v>
      </c>
      <c r="D17" s="56">
        <v>2</v>
      </c>
      <c r="E17" s="56">
        <v>2</v>
      </c>
      <c r="F17" s="56" t="s">
        <v>201</v>
      </c>
      <c r="G17" s="67">
        <v>1</v>
      </c>
      <c r="H17" s="56">
        <v>0</v>
      </c>
      <c r="I17" s="56" t="s">
        <v>97</v>
      </c>
      <c r="J17" s="56" t="s">
        <v>105</v>
      </c>
      <c r="K17" s="56"/>
      <c r="L17" s="56">
        <v>1</v>
      </c>
      <c r="M17" s="56"/>
      <c r="N17" s="56"/>
      <c r="O17" s="67"/>
    </row>
    <row r="18" spans="1:15" ht="25.5">
      <c r="A18" s="63">
        <v>26115</v>
      </c>
      <c r="B18" s="57" t="s">
        <v>86</v>
      </c>
      <c r="C18" s="56">
        <v>4</v>
      </c>
      <c r="D18" s="56">
        <v>2</v>
      </c>
      <c r="E18" s="56">
        <v>2</v>
      </c>
      <c r="F18" s="56" t="s">
        <v>202</v>
      </c>
      <c r="G18" s="67">
        <v>0</v>
      </c>
      <c r="H18" s="56">
        <v>1</v>
      </c>
      <c r="I18" s="56" t="s">
        <v>97</v>
      </c>
      <c r="J18" s="56" t="s">
        <v>54</v>
      </c>
      <c r="K18" s="56">
        <v>1</v>
      </c>
      <c r="L18" s="56"/>
      <c r="M18" s="56"/>
      <c r="N18" s="56"/>
      <c r="O18" s="67"/>
    </row>
    <row r="19" spans="1:15">
      <c r="A19" s="63">
        <v>26273</v>
      </c>
      <c r="B19" s="57" t="s">
        <v>107</v>
      </c>
      <c r="C19" s="56">
        <v>5</v>
      </c>
      <c r="D19" s="56">
        <v>3</v>
      </c>
      <c r="E19" s="56">
        <v>2.25</v>
      </c>
      <c r="F19" s="56" t="s">
        <v>203</v>
      </c>
      <c r="G19" s="67">
        <v>2.25</v>
      </c>
      <c r="H19" s="56">
        <v>1</v>
      </c>
      <c r="I19" s="56" t="s">
        <v>97</v>
      </c>
      <c r="J19" s="56" t="s">
        <v>116</v>
      </c>
      <c r="K19" s="56"/>
      <c r="L19" s="56"/>
      <c r="M19" s="56">
        <v>1</v>
      </c>
      <c r="N19" s="56"/>
      <c r="O19" s="67"/>
    </row>
    <row r="20" spans="1:15">
      <c r="A20" s="63">
        <v>26116</v>
      </c>
      <c r="B20" s="57" t="s">
        <v>74</v>
      </c>
      <c r="C20" s="56">
        <v>6</v>
      </c>
      <c r="D20" s="56">
        <v>4</v>
      </c>
      <c r="E20" s="56">
        <v>2.5</v>
      </c>
      <c r="F20" s="56" t="s">
        <v>204</v>
      </c>
      <c r="G20" s="67">
        <v>1</v>
      </c>
      <c r="H20" s="56">
        <v>1</v>
      </c>
      <c r="I20" s="56" t="s">
        <v>97</v>
      </c>
      <c r="J20" s="56" t="s">
        <v>54</v>
      </c>
      <c r="K20" s="56">
        <v>1</v>
      </c>
      <c r="L20" s="56"/>
      <c r="M20" s="56"/>
      <c r="N20" s="56"/>
      <c r="O20" s="67"/>
    </row>
    <row r="21" spans="1:15">
      <c r="A21" s="63">
        <v>26426</v>
      </c>
      <c r="B21" s="57" t="s">
        <v>211</v>
      </c>
      <c r="C21" s="56">
        <v>15</v>
      </c>
      <c r="D21" s="56">
        <v>15</v>
      </c>
      <c r="E21" s="56">
        <v>0</v>
      </c>
      <c r="F21" s="56" t="s">
        <v>115</v>
      </c>
      <c r="G21" s="67">
        <v>0</v>
      </c>
      <c r="H21" s="56">
        <v>0</v>
      </c>
      <c r="I21" s="56" t="s">
        <v>97</v>
      </c>
      <c r="J21" s="56" t="s">
        <v>105</v>
      </c>
      <c r="K21" s="56"/>
      <c r="L21" s="56">
        <v>1</v>
      </c>
      <c r="M21" s="56"/>
      <c r="N21" s="56"/>
      <c r="O21" s="67"/>
    </row>
    <row r="22" spans="1:15">
      <c r="A22" s="63">
        <v>26343</v>
      </c>
      <c r="B22" s="57" t="s">
        <v>209</v>
      </c>
      <c r="C22" s="56">
        <v>4</v>
      </c>
      <c r="D22" s="56">
        <v>3</v>
      </c>
      <c r="E22" s="56">
        <v>0</v>
      </c>
      <c r="F22" s="56" t="s">
        <v>115</v>
      </c>
      <c r="G22" s="67">
        <v>0</v>
      </c>
      <c r="H22" s="56">
        <v>0</v>
      </c>
      <c r="I22" s="56" t="s">
        <v>210</v>
      </c>
      <c r="J22" s="56" t="s">
        <v>96</v>
      </c>
      <c r="K22" s="56"/>
      <c r="L22" s="56"/>
      <c r="M22" s="56"/>
      <c r="N22" s="56"/>
      <c r="O22" s="67">
        <v>1</v>
      </c>
    </row>
    <row r="23" spans="1:15">
      <c r="A23" s="63">
        <v>24510</v>
      </c>
      <c r="B23" s="57" t="s">
        <v>213</v>
      </c>
      <c r="C23" s="56">
        <v>5</v>
      </c>
      <c r="D23" s="56">
        <v>4</v>
      </c>
      <c r="E23" s="56">
        <v>0</v>
      </c>
      <c r="F23" s="56" t="s">
        <v>115</v>
      </c>
      <c r="G23" s="67">
        <v>0</v>
      </c>
      <c r="H23" s="56">
        <v>0</v>
      </c>
      <c r="I23" s="56" t="s">
        <v>214</v>
      </c>
      <c r="J23" s="56" t="s">
        <v>57</v>
      </c>
      <c r="K23" s="56"/>
      <c r="L23" s="56"/>
      <c r="M23" s="56">
        <v>1</v>
      </c>
      <c r="N23" s="56"/>
      <c r="O23" s="67"/>
    </row>
    <row r="24" spans="1:15">
      <c r="A24" s="63">
        <v>22258</v>
      </c>
      <c r="B24" s="57" t="s">
        <v>82</v>
      </c>
      <c r="C24" s="56">
        <v>4</v>
      </c>
      <c r="D24" s="56">
        <v>2</v>
      </c>
      <c r="E24" s="56">
        <v>0</v>
      </c>
      <c r="F24" s="56" t="s">
        <v>115</v>
      </c>
      <c r="G24" s="67">
        <v>0</v>
      </c>
      <c r="H24" s="56">
        <v>1</v>
      </c>
      <c r="I24" s="56" t="s">
        <v>97</v>
      </c>
      <c r="J24" s="56" t="s">
        <v>104</v>
      </c>
      <c r="K24" s="56">
        <v>1</v>
      </c>
      <c r="L24" s="56"/>
      <c r="M24" s="56"/>
      <c r="N24" s="56"/>
      <c r="O24" s="67"/>
    </row>
    <row r="25" spans="1:15">
      <c r="A25" s="63">
        <v>26329</v>
      </c>
      <c r="B25" s="57" t="s">
        <v>113</v>
      </c>
      <c r="C25" s="56">
        <v>5</v>
      </c>
      <c r="D25" s="56">
        <v>4</v>
      </c>
      <c r="E25" s="56">
        <v>0</v>
      </c>
      <c r="F25" s="56" t="s">
        <v>115</v>
      </c>
      <c r="G25" s="67">
        <v>0</v>
      </c>
      <c r="H25" s="56">
        <v>1</v>
      </c>
      <c r="I25" s="56" t="s">
        <v>56</v>
      </c>
      <c r="J25" s="56" t="s">
        <v>96</v>
      </c>
      <c r="K25" s="56"/>
      <c r="L25" s="56"/>
      <c r="M25" s="56"/>
      <c r="N25" s="56"/>
      <c r="O25" s="67">
        <v>1</v>
      </c>
    </row>
    <row r="26" spans="1:15" ht="13.5" thickBot="1">
      <c r="A26" s="64">
        <v>26249</v>
      </c>
      <c r="B26" s="65" t="s">
        <v>212</v>
      </c>
      <c r="C26" s="66">
        <v>7</v>
      </c>
      <c r="D26" s="66">
        <v>3</v>
      </c>
      <c r="E26" s="66">
        <v>0</v>
      </c>
      <c r="F26" s="66" t="s">
        <v>115</v>
      </c>
      <c r="G26" s="68">
        <v>0</v>
      </c>
      <c r="H26" s="66">
        <v>0</v>
      </c>
      <c r="I26" s="66" t="s">
        <v>56</v>
      </c>
      <c r="J26" s="66" t="s">
        <v>96</v>
      </c>
      <c r="K26" s="66"/>
      <c r="L26" s="66"/>
      <c r="M26" s="66"/>
      <c r="N26" s="66"/>
      <c r="O26" s="68">
        <v>1</v>
      </c>
    </row>
    <row r="27" spans="1:15">
      <c r="B27" s="35" t="s">
        <v>133</v>
      </c>
      <c r="F27" s="34" t="s">
        <v>143</v>
      </c>
      <c r="G27" s="70">
        <f>SUM(G4:G26)</f>
        <v>30.75</v>
      </c>
    </row>
    <row r="29" spans="1:15" ht="16.5" thickBot="1">
      <c r="A29" s="93" t="s">
        <v>114</v>
      </c>
      <c r="B29" s="93"/>
      <c r="C29" s="93"/>
      <c r="D29" s="93"/>
      <c r="E29" s="93"/>
      <c r="F29" s="93"/>
      <c r="G29" s="93"/>
      <c r="H29" s="94" t="s">
        <v>114</v>
      </c>
      <c r="I29" s="94"/>
      <c r="J29" s="94"/>
      <c r="K29" s="94"/>
      <c r="L29" s="94"/>
      <c r="M29" s="94"/>
      <c r="N29" s="94"/>
      <c r="O29" s="94"/>
    </row>
    <row r="30" spans="1:15" ht="25.5" customHeight="1">
      <c r="A30" s="60" t="s">
        <v>65</v>
      </c>
      <c r="B30" s="61" t="s">
        <v>68</v>
      </c>
      <c r="C30" s="61" t="s">
        <v>60</v>
      </c>
      <c r="D30" s="61" t="s">
        <v>66</v>
      </c>
      <c r="E30" s="61" t="s">
        <v>67</v>
      </c>
      <c r="F30" s="61" t="s">
        <v>61</v>
      </c>
      <c r="G30" s="62" t="s">
        <v>62</v>
      </c>
      <c r="H30" s="61" t="s">
        <v>149</v>
      </c>
      <c r="I30" s="61" t="s">
        <v>53</v>
      </c>
      <c r="J30" s="61" t="s">
        <v>52</v>
      </c>
      <c r="K30" s="61" t="s">
        <v>103</v>
      </c>
      <c r="L30" s="61" t="s">
        <v>93</v>
      </c>
      <c r="M30" s="61" t="s">
        <v>94</v>
      </c>
      <c r="N30" s="61" t="s">
        <v>95</v>
      </c>
      <c r="O30" s="62" t="s">
        <v>96</v>
      </c>
    </row>
    <row r="31" spans="1:15">
      <c r="A31" s="71">
        <v>25825</v>
      </c>
      <c r="B31" s="59" t="s">
        <v>183</v>
      </c>
      <c r="C31" s="58">
        <v>4</v>
      </c>
      <c r="D31" s="58">
        <v>3</v>
      </c>
      <c r="E31" s="58">
        <v>4</v>
      </c>
      <c r="F31" s="58" t="s">
        <v>215</v>
      </c>
      <c r="G31" s="74">
        <v>4</v>
      </c>
      <c r="H31" s="58">
        <v>1</v>
      </c>
      <c r="I31" s="58" t="s">
        <v>207</v>
      </c>
      <c r="J31" s="58" t="s">
        <v>96</v>
      </c>
      <c r="K31" s="58"/>
      <c r="L31" s="58"/>
      <c r="M31" s="58"/>
      <c r="N31" s="58"/>
      <c r="O31" s="74">
        <v>1</v>
      </c>
    </row>
    <row r="32" spans="1:15">
      <c r="A32" s="71">
        <v>17966</v>
      </c>
      <c r="B32" s="59" t="s">
        <v>205</v>
      </c>
      <c r="C32" s="58">
        <v>5</v>
      </c>
      <c r="D32" s="58">
        <v>3</v>
      </c>
      <c r="E32" s="58">
        <v>5</v>
      </c>
      <c r="F32" s="58" t="s">
        <v>216</v>
      </c>
      <c r="G32" s="74">
        <v>2</v>
      </c>
      <c r="H32" s="58">
        <v>1</v>
      </c>
      <c r="I32" s="58" t="s">
        <v>207</v>
      </c>
      <c r="J32" s="58" t="s">
        <v>96</v>
      </c>
      <c r="K32" s="58"/>
      <c r="L32" s="58"/>
      <c r="M32" s="58"/>
      <c r="N32" s="58"/>
      <c r="O32" s="74">
        <v>1</v>
      </c>
    </row>
    <row r="33" spans="1:15">
      <c r="A33" s="71">
        <v>22259</v>
      </c>
      <c r="B33" s="59" t="s">
        <v>82</v>
      </c>
      <c r="C33" s="58">
        <v>6</v>
      </c>
      <c r="D33" s="58">
        <v>2</v>
      </c>
      <c r="E33" s="58">
        <v>6</v>
      </c>
      <c r="F33" s="58" t="s">
        <v>178</v>
      </c>
      <c r="G33" s="74">
        <v>6</v>
      </c>
      <c r="H33" s="58">
        <v>1</v>
      </c>
      <c r="I33" s="58" t="s">
        <v>97</v>
      </c>
      <c r="J33" s="58" t="s">
        <v>104</v>
      </c>
      <c r="K33" s="58">
        <v>1</v>
      </c>
      <c r="L33" s="58"/>
      <c r="M33" s="58"/>
      <c r="N33" s="58"/>
      <c r="O33" s="74"/>
    </row>
    <row r="34" spans="1:15">
      <c r="A34" s="71">
        <v>25047</v>
      </c>
      <c r="B34" s="59" t="s">
        <v>91</v>
      </c>
      <c r="C34" s="58">
        <v>0</v>
      </c>
      <c r="D34" s="58">
        <v>0</v>
      </c>
      <c r="E34" s="58">
        <v>0</v>
      </c>
      <c r="F34" s="58" t="s">
        <v>208</v>
      </c>
      <c r="G34" s="74">
        <v>3</v>
      </c>
      <c r="H34" s="58">
        <v>0</v>
      </c>
      <c r="I34" s="58" t="s">
        <v>97</v>
      </c>
      <c r="J34" s="58" t="s">
        <v>55</v>
      </c>
      <c r="K34" s="58"/>
      <c r="L34" s="58"/>
      <c r="M34" s="58"/>
      <c r="N34" s="58">
        <v>1</v>
      </c>
      <c r="O34" s="74"/>
    </row>
    <row r="35" spans="1:15" ht="13.5" thickBot="1">
      <c r="A35" s="64" t="s">
        <v>88</v>
      </c>
      <c r="B35" s="65" t="s">
        <v>217</v>
      </c>
      <c r="C35" s="66">
        <v>0</v>
      </c>
      <c r="D35" s="66">
        <v>0</v>
      </c>
      <c r="E35" s="66">
        <v>20</v>
      </c>
      <c r="F35" s="66" t="s">
        <v>176</v>
      </c>
      <c r="G35" s="68">
        <v>2</v>
      </c>
      <c r="H35" s="66"/>
      <c r="I35" s="66" t="s">
        <v>97</v>
      </c>
      <c r="J35" s="66" t="s">
        <v>104</v>
      </c>
      <c r="K35" s="66"/>
      <c r="L35" s="66"/>
      <c r="M35" s="66"/>
      <c r="N35" s="66"/>
      <c r="O35" s="68"/>
    </row>
    <row r="36" spans="1:15">
      <c r="B36" s="35" t="s">
        <v>133</v>
      </c>
      <c r="F36" s="34" t="s">
        <v>143</v>
      </c>
      <c r="G36" s="70">
        <f>SUM(G31:G35)</f>
        <v>17</v>
      </c>
    </row>
    <row r="38" spans="1:15">
      <c r="B38" s="55" t="s">
        <v>161</v>
      </c>
      <c r="C38" s="55"/>
      <c r="D38" s="55"/>
      <c r="E38" s="55"/>
      <c r="F38" s="69" t="s">
        <v>163</v>
      </c>
      <c r="G38" s="55"/>
      <c r="H38" s="33"/>
      <c r="I38" s="33"/>
      <c r="J38" s="55" t="s">
        <v>169</v>
      </c>
    </row>
    <row r="39" spans="1:15" ht="25.5">
      <c r="B39" s="35" t="s">
        <v>127</v>
      </c>
      <c r="C39" s="35">
        <v>120</v>
      </c>
      <c r="F39" s="51" t="s">
        <v>164</v>
      </c>
      <c r="G39" s="35">
        <v>38</v>
      </c>
      <c r="J39" s="51" t="s">
        <v>164</v>
      </c>
      <c r="K39" s="35">
        <v>35</v>
      </c>
      <c r="L39" s="34"/>
    </row>
    <row r="40" spans="1:15">
      <c r="B40" s="35" t="s">
        <v>128</v>
      </c>
      <c r="C40" s="35">
        <v>58.25</v>
      </c>
      <c r="F40" s="51" t="s">
        <v>138</v>
      </c>
      <c r="G40" s="35">
        <v>11</v>
      </c>
      <c r="H40" s="52">
        <f>G40/G48</f>
        <v>0.28947368421052633</v>
      </c>
      <c r="J40" s="51" t="s">
        <v>138</v>
      </c>
      <c r="K40" s="35">
        <v>9</v>
      </c>
      <c r="L40" s="52">
        <f>K40/K39</f>
        <v>0.25714285714285712</v>
      </c>
    </row>
    <row r="41" spans="1:15">
      <c r="B41" s="35" t="s">
        <v>129</v>
      </c>
      <c r="C41" s="50">
        <v>18.25</v>
      </c>
      <c r="F41" s="51" t="s">
        <v>139</v>
      </c>
      <c r="G41" s="50">
        <v>27</v>
      </c>
      <c r="H41" s="52"/>
      <c r="J41" s="51" t="s">
        <v>139</v>
      </c>
      <c r="K41" s="50">
        <v>6</v>
      </c>
      <c r="L41" s="52"/>
    </row>
    <row r="42" spans="1:15" ht="25.5">
      <c r="B42" s="35" t="s">
        <v>130</v>
      </c>
      <c r="C42" s="50">
        <v>40</v>
      </c>
      <c r="F42" s="51" t="s">
        <v>140</v>
      </c>
      <c r="G42" s="35">
        <v>2.5</v>
      </c>
      <c r="H42" s="52">
        <f>G42/G48</f>
        <v>6.5789473684210523E-2</v>
      </c>
      <c r="J42" s="51" t="s">
        <v>140</v>
      </c>
      <c r="K42" s="35">
        <v>20</v>
      </c>
      <c r="L42" s="52">
        <f>K42/K39</f>
        <v>0.5714285714285714</v>
      </c>
    </row>
    <row r="43" spans="1:15">
      <c r="B43" s="35" t="s">
        <v>131</v>
      </c>
      <c r="C43" s="35">
        <v>2</v>
      </c>
      <c r="F43" s="51" t="s">
        <v>141</v>
      </c>
      <c r="G43" s="35">
        <v>0</v>
      </c>
      <c r="H43" s="52">
        <f>G43/G48</f>
        <v>0</v>
      </c>
      <c r="J43" s="51" t="s">
        <v>141</v>
      </c>
      <c r="K43" s="35">
        <v>0</v>
      </c>
      <c r="L43" s="52">
        <f>K43/K39</f>
        <v>0</v>
      </c>
    </row>
    <row r="44" spans="1:15" ht="25.5">
      <c r="B44" s="55" t="s">
        <v>165</v>
      </c>
      <c r="C44" s="55">
        <v>38</v>
      </c>
      <c r="F44" s="51" t="s">
        <v>142</v>
      </c>
      <c r="G44" s="50">
        <v>24.5</v>
      </c>
      <c r="H44" s="52">
        <f>G44/G48</f>
        <v>0.64473684210526316</v>
      </c>
      <c r="J44" s="51" t="s">
        <v>142</v>
      </c>
      <c r="K44" s="50">
        <v>6</v>
      </c>
      <c r="L44" s="52">
        <f>K44/K39</f>
        <v>0.17142857142857143</v>
      </c>
    </row>
    <row r="46" spans="1:15">
      <c r="B46" s="51" t="s">
        <v>155</v>
      </c>
      <c r="C46" s="35">
        <v>19</v>
      </c>
      <c r="F46" s="35" t="s">
        <v>144</v>
      </c>
      <c r="G46" s="35">
        <v>107</v>
      </c>
      <c r="H46" s="52"/>
      <c r="J46" s="35" t="s">
        <v>144</v>
      </c>
      <c r="K46" s="35">
        <v>15</v>
      </c>
      <c r="L46" s="52"/>
    </row>
    <row r="47" spans="1:15">
      <c r="B47" s="51" t="s">
        <v>156</v>
      </c>
      <c r="C47" s="35">
        <v>4.25</v>
      </c>
      <c r="F47" s="35" t="s">
        <v>145</v>
      </c>
      <c r="G47" s="35">
        <v>76</v>
      </c>
      <c r="J47" s="35" t="s">
        <v>145</v>
      </c>
      <c r="K47" s="35">
        <v>8</v>
      </c>
      <c r="L47" s="34"/>
    </row>
    <row r="48" spans="1:15">
      <c r="B48" s="51" t="s">
        <v>158</v>
      </c>
      <c r="C48" s="35">
        <v>14.75</v>
      </c>
      <c r="F48" s="35" t="s">
        <v>132</v>
      </c>
      <c r="G48" s="35">
        <v>38</v>
      </c>
      <c r="J48" s="35" t="s">
        <v>162</v>
      </c>
      <c r="K48" s="35">
        <v>35</v>
      </c>
      <c r="L48" s="34"/>
    </row>
    <row r="49" spans="2:12">
      <c r="B49" s="51" t="s">
        <v>154</v>
      </c>
      <c r="C49" s="35">
        <v>10</v>
      </c>
      <c r="F49" s="35" t="s">
        <v>152</v>
      </c>
      <c r="G49" s="54">
        <f>G46/G48</f>
        <v>2.8157894736842106</v>
      </c>
      <c r="J49" s="35" t="s">
        <v>152</v>
      </c>
      <c r="K49" s="54">
        <f>K46/K48</f>
        <v>0.42857142857142855</v>
      </c>
      <c r="L49" s="34"/>
    </row>
    <row r="50" spans="2:12" ht="25.5">
      <c r="B50" s="51" t="s">
        <v>157</v>
      </c>
      <c r="C50" s="35">
        <v>2.75</v>
      </c>
      <c r="F50" s="35" t="s">
        <v>153</v>
      </c>
      <c r="G50" s="54">
        <f>G47/G48</f>
        <v>2</v>
      </c>
      <c r="J50" s="35" t="s">
        <v>153</v>
      </c>
      <c r="K50" s="54">
        <f>K47/K48</f>
        <v>0.22857142857142856</v>
      </c>
      <c r="L50" s="34"/>
    </row>
    <row r="51" spans="2:12">
      <c r="B51" s="69" t="s">
        <v>159</v>
      </c>
      <c r="C51" s="55">
        <v>7.25</v>
      </c>
    </row>
    <row r="52" spans="2:12">
      <c r="F52" s="35" t="s">
        <v>146</v>
      </c>
      <c r="G52" s="35">
        <v>22</v>
      </c>
      <c r="H52" s="53"/>
      <c r="J52" s="35" t="s">
        <v>146</v>
      </c>
      <c r="K52" s="35">
        <v>3</v>
      </c>
      <c r="L52" s="53"/>
    </row>
    <row r="53" spans="2:12">
      <c r="B53" s="55" t="s">
        <v>167</v>
      </c>
      <c r="C53" s="55">
        <v>28</v>
      </c>
      <c r="F53" s="35" t="s">
        <v>147</v>
      </c>
      <c r="G53" s="35">
        <v>16</v>
      </c>
      <c r="H53" s="53">
        <f>G53/G52</f>
        <v>0.72727272727272729</v>
      </c>
      <c r="J53" s="35" t="s">
        <v>147</v>
      </c>
      <c r="K53" s="35">
        <v>4</v>
      </c>
      <c r="L53" s="53">
        <f>K53/K52</f>
        <v>1.3333333333333333</v>
      </c>
    </row>
    <row r="54" spans="2:12">
      <c r="B54" s="35" t="s">
        <v>168</v>
      </c>
      <c r="C54" s="35">
        <v>2.75</v>
      </c>
      <c r="F54" s="35" t="s">
        <v>148</v>
      </c>
      <c r="G54" s="35">
        <v>4</v>
      </c>
      <c r="H54" s="53">
        <f>G54/G52</f>
        <v>0.18181818181818182</v>
      </c>
      <c r="J54" s="35" t="s">
        <v>148</v>
      </c>
      <c r="K54" s="35">
        <v>2</v>
      </c>
      <c r="L54" s="53">
        <f>K54/K52</f>
        <v>0.66666666666666663</v>
      </c>
    </row>
    <row r="55" spans="2:12">
      <c r="B55" s="55" t="s">
        <v>166</v>
      </c>
      <c r="C55" s="55">
        <v>30.75</v>
      </c>
      <c r="F55" s="35" t="s">
        <v>160</v>
      </c>
      <c r="G55" s="35">
        <v>12</v>
      </c>
      <c r="H55" s="53">
        <f>G55/G52</f>
        <v>0.54545454545454541</v>
      </c>
      <c r="J55" s="35" t="s">
        <v>160</v>
      </c>
      <c r="K55" s="35">
        <v>2</v>
      </c>
      <c r="L55" s="53">
        <f>K55/K52</f>
        <v>0.66666666666666663</v>
      </c>
    </row>
    <row r="56" spans="2:12">
      <c r="F56" s="35" t="s">
        <v>150</v>
      </c>
      <c r="G56" s="35">
        <v>15</v>
      </c>
      <c r="H56" s="53">
        <f>G56/G52</f>
        <v>0.68181818181818177</v>
      </c>
      <c r="J56" s="35" t="s">
        <v>150</v>
      </c>
      <c r="K56" s="35">
        <v>3</v>
      </c>
      <c r="L56" s="53">
        <f>K56/K52</f>
        <v>1</v>
      </c>
    </row>
    <row r="57" spans="2:12" ht="25.5">
      <c r="F57" s="35" t="s">
        <v>151</v>
      </c>
      <c r="G57" s="35">
        <v>7</v>
      </c>
      <c r="H57" s="53">
        <f>G57/G52</f>
        <v>0.31818181818181818</v>
      </c>
      <c r="J57" s="35" t="s">
        <v>151</v>
      </c>
      <c r="K57" s="35">
        <v>1</v>
      </c>
      <c r="L57" s="53">
        <f>K57/K52</f>
        <v>0.33333333333333331</v>
      </c>
    </row>
    <row r="58" spans="2:12" ht="25.5">
      <c r="F58" s="35" t="s">
        <v>170</v>
      </c>
      <c r="G58" s="35">
        <v>13</v>
      </c>
      <c r="H58" s="53">
        <f>G58/G53</f>
        <v>0.8125</v>
      </c>
      <c r="J58" s="35" t="s">
        <v>170</v>
      </c>
      <c r="K58" s="35">
        <v>3</v>
      </c>
      <c r="L58" s="53">
        <f>K58/K53</f>
        <v>0.75</v>
      </c>
    </row>
    <row r="59" spans="2:12">
      <c r="F59" s="35" t="s">
        <v>171</v>
      </c>
      <c r="G59" s="35">
        <v>3</v>
      </c>
      <c r="H59" s="53">
        <f>G59/G53</f>
        <v>0.1875</v>
      </c>
      <c r="J59" s="35" t="s">
        <v>171</v>
      </c>
      <c r="K59" s="35">
        <v>2</v>
      </c>
      <c r="L59" s="53">
        <f>K59/K53</f>
        <v>0.5</v>
      </c>
    </row>
    <row r="60" spans="2:12">
      <c r="F60" s="35" t="s">
        <v>172</v>
      </c>
      <c r="G60" s="35">
        <v>10</v>
      </c>
      <c r="H60" s="53">
        <f>G60/G53</f>
        <v>0.625</v>
      </c>
      <c r="J60" s="35" t="s">
        <v>172</v>
      </c>
      <c r="K60" s="35">
        <v>1</v>
      </c>
      <c r="L60" s="53">
        <f>K60/K53</f>
        <v>0.25</v>
      </c>
    </row>
    <row r="61" spans="2:12" ht="25.5">
      <c r="F61" s="35" t="s">
        <v>173</v>
      </c>
      <c r="G61" s="35">
        <v>3</v>
      </c>
      <c r="H61" s="53">
        <f>G61/G53</f>
        <v>0.1875</v>
      </c>
      <c r="J61" s="35" t="s">
        <v>173</v>
      </c>
      <c r="K61" s="35">
        <v>1</v>
      </c>
      <c r="L61" s="53">
        <f>K61/K53</f>
        <v>0.25</v>
      </c>
    </row>
    <row r="62" spans="2:12" ht="25.5">
      <c r="F62" s="35" t="s">
        <v>174</v>
      </c>
      <c r="G62" s="35">
        <v>1</v>
      </c>
      <c r="H62" s="53">
        <f>G62/G53</f>
        <v>6.25E-2</v>
      </c>
      <c r="J62" s="35" t="s">
        <v>174</v>
      </c>
      <c r="K62" s="35">
        <v>0</v>
      </c>
      <c r="L62" s="53">
        <f>K62/K53</f>
        <v>0</v>
      </c>
    </row>
    <row r="63" spans="2:12">
      <c r="F63" s="35" t="s">
        <v>175</v>
      </c>
      <c r="G63" s="35">
        <v>2</v>
      </c>
      <c r="H63" s="53">
        <f>G63/G53</f>
        <v>0.125</v>
      </c>
      <c r="J63" s="35" t="s">
        <v>175</v>
      </c>
      <c r="K63" s="35">
        <v>1</v>
      </c>
      <c r="L63" s="53">
        <f>K63/K53</f>
        <v>0.25</v>
      </c>
    </row>
  </sheetData>
  <mergeCells count="6">
    <mergeCell ref="A1:G1"/>
    <mergeCell ref="H1:O1"/>
    <mergeCell ref="A2:G2"/>
    <mergeCell ref="H2:O2"/>
    <mergeCell ref="A29:G29"/>
    <mergeCell ref="H29:O29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O62"/>
  <sheetViews>
    <sheetView workbookViewId="0">
      <selection sqref="A1:G1"/>
    </sheetView>
  </sheetViews>
  <sheetFormatPr defaultColWidth="8.85546875" defaultRowHeight="12.75"/>
  <cols>
    <col min="1" max="1" width="7.7109375" style="34" customWidth="1"/>
    <col min="2" max="2" width="27.7109375" style="35" customWidth="1"/>
    <col min="3" max="5" width="7.28515625" style="35" customWidth="1"/>
    <col min="6" max="6" width="23.85546875" style="34" customWidth="1"/>
    <col min="7" max="7" width="7.28515625" style="35" customWidth="1"/>
    <col min="8" max="8" width="7.28515625" style="34" customWidth="1"/>
    <col min="9" max="9" width="8.85546875" style="34" customWidth="1"/>
    <col min="10" max="10" width="25.7109375" style="35" customWidth="1"/>
    <col min="11" max="15" width="7.42578125" style="35" customWidth="1"/>
    <col min="16" max="16384" width="8.85546875" style="35"/>
  </cols>
  <sheetData>
    <row r="1" spans="1:15" ht="15.75">
      <c r="A1" s="92" t="s">
        <v>219</v>
      </c>
      <c r="B1" s="92"/>
      <c r="C1" s="92"/>
      <c r="D1" s="92"/>
      <c r="E1" s="92"/>
      <c r="F1" s="92"/>
      <c r="G1" s="92"/>
      <c r="H1" s="92" t="s">
        <v>220</v>
      </c>
      <c r="I1" s="92"/>
      <c r="J1" s="92"/>
      <c r="K1" s="92"/>
      <c r="L1" s="92"/>
      <c r="M1" s="92"/>
      <c r="N1" s="92"/>
      <c r="O1" s="92"/>
    </row>
    <row r="2" spans="1:15" ht="16.5" thickBot="1">
      <c r="A2" s="93" t="s">
        <v>59</v>
      </c>
      <c r="B2" s="93"/>
      <c r="C2" s="93"/>
      <c r="D2" s="93"/>
      <c r="E2" s="93"/>
      <c r="F2" s="93"/>
      <c r="G2" s="93"/>
      <c r="H2" s="94" t="s">
        <v>59</v>
      </c>
      <c r="I2" s="94"/>
      <c r="J2" s="94"/>
      <c r="K2" s="94"/>
      <c r="L2" s="94"/>
      <c r="M2" s="94"/>
      <c r="N2" s="94"/>
      <c r="O2" s="94"/>
    </row>
    <row r="3" spans="1:15" s="33" customFormat="1" ht="25.5" customHeight="1">
      <c r="A3" s="60" t="s">
        <v>65</v>
      </c>
      <c r="B3" s="61" t="s">
        <v>68</v>
      </c>
      <c r="C3" s="61" t="s">
        <v>60</v>
      </c>
      <c r="D3" s="61" t="s">
        <v>66</v>
      </c>
      <c r="E3" s="61" t="s">
        <v>67</v>
      </c>
      <c r="F3" s="61" t="s">
        <v>61</v>
      </c>
      <c r="G3" s="62" t="s">
        <v>62</v>
      </c>
      <c r="H3" s="61" t="s">
        <v>149</v>
      </c>
      <c r="I3" s="61" t="s">
        <v>53</v>
      </c>
      <c r="J3" s="61" t="s">
        <v>52</v>
      </c>
      <c r="K3" s="61" t="s">
        <v>103</v>
      </c>
      <c r="L3" s="61" t="s">
        <v>93</v>
      </c>
      <c r="M3" s="61" t="s">
        <v>94</v>
      </c>
      <c r="N3" s="61" t="s">
        <v>95</v>
      </c>
      <c r="O3" s="62" t="s">
        <v>96</v>
      </c>
    </row>
    <row r="4" spans="1:15">
      <c r="A4" s="63">
        <v>27331</v>
      </c>
      <c r="B4" s="57" t="s">
        <v>221</v>
      </c>
      <c r="C4" s="56">
        <v>3</v>
      </c>
      <c r="D4" s="56">
        <v>2</v>
      </c>
      <c r="E4" s="56">
        <v>3</v>
      </c>
      <c r="F4" s="56" t="s">
        <v>222</v>
      </c>
      <c r="G4" s="67">
        <v>0</v>
      </c>
      <c r="H4" s="56">
        <v>1</v>
      </c>
      <c r="I4" s="56" t="s">
        <v>97</v>
      </c>
      <c r="J4" s="56" t="s">
        <v>54</v>
      </c>
      <c r="K4" s="56">
        <v>1</v>
      </c>
      <c r="L4" s="56"/>
      <c r="M4" s="56"/>
      <c r="N4" s="56"/>
      <c r="O4" s="67"/>
    </row>
    <row r="5" spans="1:15">
      <c r="A5" s="63">
        <v>27192</v>
      </c>
      <c r="B5" s="57" t="s">
        <v>223</v>
      </c>
      <c r="C5" s="56">
        <v>3</v>
      </c>
      <c r="D5" s="56">
        <v>3</v>
      </c>
      <c r="E5" s="56">
        <v>3</v>
      </c>
      <c r="F5" s="56" t="s">
        <v>224</v>
      </c>
      <c r="G5" s="67">
        <v>2</v>
      </c>
      <c r="H5" s="56">
        <v>1</v>
      </c>
      <c r="I5" s="56" t="s">
        <v>97</v>
      </c>
      <c r="J5" s="56" t="s">
        <v>54</v>
      </c>
      <c r="K5" s="56">
        <v>1</v>
      </c>
      <c r="L5" s="56"/>
      <c r="M5" s="56"/>
      <c r="N5" s="56"/>
      <c r="O5" s="67"/>
    </row>
    <row r="6" spans="1:15">
      <c r="A6" s="63">
        <v>23964</v>
      </c>
      <c r="B6" s="57" t="s">
        <v>225</v>
      </c>
      <c r="C6" s="56">
        <v>5</v>
      </c>
      <c r="D6" s="56">
        <v>4</v>
      </c>
      <c r="E6" s="56">
        <v>3.75</v>
      </c>
      <c r="F6" s="56" t="s">
        <v>226</v>
      </c>
      <c r="G6" s="67">
        <v>3.75</v>
      </c>
      <c r="H6" s="56">
        <v>1</v>
      </c>
      <c r="I6" s="56" t="s">
        <v>97</v>
      </c>
      <c r="J6" s="56" t="s">
        <v>116</v>
      </c>
      <c r="K6" s="56"/>
      <c r="L6" s="56"/>
      <c r="M6" s="56">
        <v>1</v>
      </c>
      <c r="N6" s="56"/>
      <c r="O6" s="67"/>
    </row>
    <row r="7" spans="1:15">
      <c r="A7" s="63" t="s">
        <v>88</v>
      </c>
      <c r="B7" s="57" t="s">
        <v>227</v>
      </c>
      <c r="C7" s="56">
        <v>2</v>
      </c>
      <c r="D7" s="56">
        <v>2</v>
      </c>
      <c r="E7" s="56">
        <v>2</v>
      </c>
      <c r="F7" s="56" t="s">
        <v>228</v>
      </c>
      <c r="G7" s="67">
        <v>0</v>
      </c>
      <c r="H7" s="56">
        <v>1</v>
      </c>
      <c r="I7" s="56" t="s">
        <v>97</v>
      </c>
      <c r="J7" s="56" t="s">
        <v>57</v>
      </c>
      <c r="K7" s="56"/>
      <c r="L7" s="56"/>
      <c r="M7" s="56"/>
      <c r="N7" s="56"/>
      <c r="O7" s="67"/>
    </row>
    <row r="8" spans="1:15">
      <c r="A8" s="63">
        <v>25263</v>
      </c>
      <c r="B8" s="57" t="s">
        <v>84</v>
      </c>
      <c r="C8" s="56">
        <v>3</v>
      </c>
      <c r="D8" s="56">
        <v>2</v>
      </c>
      <c r="E8" s="56">
        <v>3</v>
      </c>
      <c r="F8" s="56" t="s">
        <v>229</v>
      </c>
      <c r="G8" s="67">
        <v>0</v>
      </c>
      <c r="H8" s="56">
        <v>0</v>
      </c>
      <c r="I8" s="56" t="s">
        <v>97</v>
      </c>
      <c r="J8" s="56" t="s">
        <v>105</v>
      </c>
      <c r="K8" s="56"/>
      <c r="L8" s="56">
        <v>1</v>
      </c>
      <c r="M8" s="56"/>
      <c r="N8" s="56"/>
      <c r="O8" s="67"/>
    </row>
    <row r="9" spans="1:15" ht="25.5">
      <c r="A9" s="63">
        <v>27286</v>
      </c>
      <c r="B9" s="57" t="s">
        <v>230</v>
      </c>
      <c r="C9" s="56">
        <v>4</v>
      </c>
      <c r="D9" s="56">
        <v>3</v>
      </c>
      <c r="E9" s="56">
        <v>3.5</v>
      </c>
      <c r="F9" s="56" t="s">
        <v>231</v>
      </c>
      <c r="G9" s="67">
        <v>4</v>
      </c>
      <c r="H9" s="56">
        <v>1</v>
      </c>
      <c r="I9" s="56" t="s">
        <v>97</v>
      </c>
      <c r="J9" s="56" t="s">
        <v>54</v>
      </c>
      <c r="K9" s="56">
        <v>1</v>
      </c>
      <c r="L9" s="56"/>
      <c r="M9" s="56"/>
      <c r="N9" s="56"/>
      <c r="O9" s="67"/>
    </row>
    <row r="10" spans="1:15" ht="25.5">
      <c r="A10" s="63">
        <v>26273</v>
      </c>
      <c r="B10" s="57" t="s">
        <v>235</v>
      </c>
      <c r="C10" s="56">
        <v>4</v>
      </c>
      <c r="D10" s="56">
        <v>3</v>
      </c>
      <c r="E10" s="56">
        <v>4</v>
      </c>
      <c r="F10" s="56" t="s">
        <v>232</v>
      </c>
      <c r="G10" s="67">
        <v>4</v>
      </c>
      <c r="H10" s="56">
        <v>1</v>
      </c>
      <c r="I10" s="56" t="s">
        <v>97</v>
      </c>
      <c r="J10" s="56" t="s">
        <v>116</v>
      </c>
      <c r="K10" s="56"/>
      <c r="L10" s="56"/>
      <c r="M10" s="56">
        <v>1</v>
      </c>
      <c r="N10" s="56"/>
      <c r="O10" s="67"/>
    </row>
    <row r="11" spans="1:15">
      <c r="A11" s="63">
        <v>23988</v>
      </c>
      <c r="B11" s="57" t="s">
        <v>71</v>
      </c>
      <c r="C11" s="56">
        <v>5</v>
      </c>
      <c r="D11" s="56">
        <v>3</v>
      </c>
      <c r="E11" s="56">
        <v>4</v>
      </c>
      <c r="F11" s="56" t="s">
        <v>233</v>
      </c>
      <c r="G11" s="67">
        <v>2</v>
      </c>
      <c r="H11" s="56">
        <v>1</v>
      </c>
      <c r="I11" s="56" t="s">
        <v>97</v>
      </c>
      <c r="J11" s="56" t="s">
        <v>57</v>
      </c>
      <c r="K11" s="56"/>
      <c r="L11" s="56"/>
      <c r="M11" s="56">
        <v>1</v>
      </c>
      <c r="N11" s="56"/>
      <c r="O11" s="67"/>
    </row>
    <row r="12" spans="1:15">
      <c r="A12" s="63">
        <v>24061</v>
      </c>
      <c r="B12" s="57" t="s">
        <v>69</v>
      </c>
      <c r="C12" s="56">
        <v>5</v>
      </c>
      <c r="D12" s="56">
        <v>4</v>
      </c>
      <c r="E12" s="56">
        <v>4</v>
      </c>
      <c r="F12" s="56" t="s">
        <v>234</v>
      </c>
      <c r="G12" s="67">
        <v>0</v>
      </c>
      <c r="H12" s="56">
        <v>1</v>
      </c>
      <c r="I12" s="56" t="s">
        <v>97</v>
      </c>
      <c r="J12" s="56" t="s">
        <v>57</v>
      </c>
      <c r="K12" s="56"/>
      <c r="L12" s="56"/>
      <c r="M12" s="56">
        <v>1</v>
      </c>
      <c r="N12" s="56"/>
      <c r="O12" s="67"/>
    </row>
    <row r="13" spans="1:15" ht="25.5">
      <c r="A13" s="63">
        <v>26115</v>
      </c>
      <c r="B13" s="57" t="s">
        <v>236</v>
      </c>
      <c r="C13" s="56">
        <v>4</v>
      </c>
      <c r="D13" s="56">
        <v>2</v>
      </c>
      <c r="E13" s="56">
        <v>3.75</v>
      </c>
      <c r="F13" s="56" t="s">
        <v>237</v>
      </c>
      <c r="G13" s="67">
        <v>3</v>
      </c>
      <c r="H13" s="56">
        <v>1</v>
      </c>
      <c r="I13" s="56" t="s">
        <v>97</v>
      </c>
      <c r="J13" s="56" t="s">
        <v>54</v>
      </c>
      <c r="K13" s="56">
        <v>1</v>
      </c>
      <c r="L13" s="56"/>
      <c r="M13" s="56"/>
      <c r="N13" s="56"/>
      <c r="O13" s="67"/>
    </row>
    <row r="14" spans="1:15">
      <c r="A14" s="63" t="s">
        <v>88</v>
      </c>
      <c r="B14" s="57" t="s">
        <v>89</v>
      </c>
      <c r="C14" s="56">
        <v>0</v>
      </c>
      <c r="D14" s="56">
        <v>0</v>
      </c>
      <c r="E14" s="56">
        <v>3</v>
      </c>
      <c r="F14" s="56" t="s">
        <v>238</v>
      </c>
      <c r="G14" s="67">
        <v>0</v>
      </c>
      <c r="H14" s="56"/>
      <c r="I14" s="56" t="s">
        <v>97</v>
      </c>
      <c r="J14" s="56" t="s">
        <v>104</v>
      </c>
      <c r="K14" s="56"/>
      <c r="L14" s="56"/>
      <c r="M14" s="56"/>
      <c r="N14" s="56"/>
      <c r="O14" s="67"/>
    </row>
    <row r="15" spans="1:15">
      <c r="A15" s="63">
        <v>25825</v>
      </c>
      <c r="B15" s="57" t="s">
        <v>183</v>
      </c>
      <c r="C15" s="56">
        <v>4</v>
      </c>
      <c r="D15" s="56">
        <v>3</v>
      </c>
      <c r="E15" s="56">
        <v>4.5</v>
      </c>
      <c r="F15" s="56" t="s">
        <v>239</v>
      </c>
      <c r="G15" s="67">
        <v>2</v>
      </c>
      <c r="H15" s="56">
        <v>1</v>
      </c>
      <c r="I15" s="56" t="s">
        <v>207</v>
      </c>
      <c r="J15" s="56" t="s">
        <v>96</v>
      </c>
      <c r="K15" s="56"/>
      <c r="L15" s="56"/>
      <c r="M15" s="56"/>
      <c r="N15" s="56"/>
      <c r="O15" s="67">
        <v>1</v>
      </c>
    </row>
    <row r="16" spans="1:15" ht="25.5">
      <c r="A16" s="63" t="s">
        <v>88</v>
      </c>
      <c r="B16" s="57" t="s">
        <v>218</v>
      </c>
      <c r="C16" s="56">
        <v>0</v>
      </c>
      <c r="D16" s="56">
        <v>0</v>
      </c>
      <c r="E16" s="56">
        <v>4</v>
      </c>
      <c r="F16" s="56" t="s">
        <v>240</v>
      </c>
      <c r="G16" s="67">
        <v>0</v>
      </c>
      <c r="H16" s="56"/>
      <c r="I16" s="56" t="s">
        <v>97</v>
      </c>
      <c r="J16" s="56" t="s">
        <v>104</v>
      </c>
      <c r="K16" s="56"/>
      <c r="L16" s="56"/>
      <c r="M16" s="56"/>
      <c r="N16" s="56"/>
      <c r="O16" s="67"/>
    </row>
    <row r="17" spans="1:15" ht="25.5">
      <c r="A17" s="63">
        <v>22259</v>
      </c>
      <c r="B17" s="57" t="s">
        <v>82</v>
      </c>
      <c r="C17" s="56">
        <v>4</v>
      </c>
      <c r="D17" s="56">
        <v>2</v>
      </c>
      <c r="E17" s="56">
        <v>4</v>
      </c>
      <c r="F17" s="56" t="s">
        <v>248</v>
      </c>
      <c r="G17" s="67">
        <v>2</v>
      </c>
      <c r="H17" s="56">
        <v>1</v>
      </c>
      <c r="I17" s="56" t="s">
        <v>97</v>
      </c>
      <c r="J17" s="56" t="s">
        <v>104</v>
      </c>
      <c r="K17" s="56">
        <v>1</v>
      </c>
      <c r="L17" s="56"/>
      <c r="M17" s="56"/>
      <c r="N17" s="56"/>
      <c r="O17" s="67"/>
    </row>
    <row r="18" spans="1:15">
      <c r="A18" s="63">
        <v>27336</v>
      </c>
      <c r="B18" s="57" t="s">
        <v>242</v>
      </c>
      <c r="C18" s="56">
        <v>4</v>
      </c>
      <c r="D18" s="56">
        <v>3</v>
      </c>
      <c r="E18" s="56">
        <v>4</v>
      </c>
      <c r="F18" s="56" t="s">
        <v>241</v>
      </c>
      <c r="G18" s="67">
        <v>0</v>
      </c>
      <c r="H18" s="56">
        <v>1</v>
      </c>
      <c r="I18" s="56" t="s">
        <v>97</v>
      </c>
      <c r="J18" s="56" t="s">
        <v>206</v>
      </c>
      <c r="K18" s="56">
        <v>1</v>
      </c>
      <c r="L18" s="56"/>
      <c r="M18" s="56">
        <v>1</v>
      </c>
      <c r="N18" s="56"/>
      <c r="O18" s="67"/>
    </row>
    <row r="19" spans="1:15" ht="25.5">
      <c r="A19" s="63">
        <v>25242</v>
      </c>
      <c r="B19" s="57" t="s">
        <v>80</v>
      </c>
      <c r="C19" s="56">
        <v>4</v>
      </c>
      <c r="D19" s="56">
        <v>3</v>
      </c>
      <c r="E19" s="56">
        <v>4.25</v>
      </c>
      <c r="F19" s="56" t="s">
        <v>243</v>
      </c>
      <c r="G19" s="67">
        <v>3</v>
      </c>
      <c r="H19" s="56">
        <v>1</v>
      </c>
      <c r="I19" s="56" t="s">
        <v>99</v>
      </c>
      <c r="J19" s="56" t="s">
        <v>96</v>
      </c>
      <c r="K19" s="56"/>
      <c r="L19" s="56"/>
      <c r="M19" s="56"/>
      <c r="N19" s="56"/>
      <c r="O19" s="67">
        <v>1</v>
      </c>
    </row>
    <row r="20" spans="1:15" ht="25.5">
      <c r="A20" s="63">
        <v>27291</v>
      </c>
      <c r="B20" s="57" t="s">
        <v>77</v>
      </c>
      <c r="C20" s="56">
        <v>5</v>
      </c>
      <c r="D20" s="56">
        <v>3</v>
      </c>
      <c r="E20" s="56">
        <v>4</v>
      </c>
      <c r="F20" s="56" t="s">
        <v>244</v>
      </c>
      <c r="G20" s="67">
        <v>4</v>
      </c>
      <c r="H20" s="56">
        <v>1</v>
      </c>
      <c r="I20" s="56" t="s">
        <v>99</v>
      </c>
      <c r="J20" s="56" t="s">
        <v>96</v>
      </c>
      <c r="K20" s="56"/>
      <c r="L20" s="56"/>
      <c r="M20" s="56"/>
      <c r="N20" s="56"/>
      <c r="O20" s="67">
        <v>1</v>
      </c>
    </row>
    <row r="21" spans="1:15">
      <c r="A21" s="63">
        <v>24113</v>
      </c>
      <c r="B21" s="57" t="s">
        <v>198</v>
      </c>
      <c r="C21" s="56">
        <v>3</v>
      </c>
      <c r="D21" s="56">
        <v>3</v>
      </c>
      <c r="E21" s="56">
        <v>3</v>
      </c>
      <c r="F21" s="56" t="s">
        <v>245</v>
      </c>
      <c r="G21" s="67">
        <v>3</v>
      </c>
      <c r="H21" s="56">
        <v>1</v>
      </c>
      <c r="I21" s="56" t="s">
        <v>97</v>
      </c>
      <c r="J21" s="56" t="s">
        <v>54</v>
      </c>
      <c r="K21" s="56">
        <v>1</v>
      </c>
      <c r="L21" s="56"/>
      <c r="M21" s="56"/>
      <c r="N21" s="56"/>
      <c r="O21" s="67"/>
    </row>
    <row r="22" spans="1:15">
      <c r="A22" s="63">
        <v>27198</v>
      </c>
      <c r="B22" s="57" t="s">
        <v>110</v>
      </c>
      <c r="C22" s="56">
        <v>5</v>
      </c>
      <c r="D22" s="56">
        <v>3</v>
      </c>
      <c r="E22" s="56">
        <v>4</v>
      </c>
      <c r="F22" s="56" t="s">
        <v>246</v>
      </c>
      <c r="G22" s="67">
        <v>4</v>
      </c>
      <c r="H22" s="56">
        <v>1</v>
      </c>
      <c r="I22" s="56" t="s">
        <v>99</v>
      </c>
      <c r="J22" s="56" t="s">
        <v>96</v>
      </c>
      <c r="K22" s="56"/>
      <c r="L22" s="56"/>
      <c r="M22" s="56"/>
      <c r="N22" s="56"/>
      <c r="O22" s="67">
        <v>1</v>
      </c>
    </row>
    <row r="23" spans="1:15" ht="25.5">
      <c r="A23" s="63" t="s">
        <v>88</v>
      </c>
      <c r="B23" s="57" t="s">
        <v>218</v>
      </c>
      <c r="C23" s="56">
        <v>0</v>
      </c>
      <c r="D23" s="56">
        <v>0</v>
      </c>
      <c r="E23" s="56">
        <v>2</v>
      </c>
      <c r="F23" s="56" t="s">
        <v>247</v>
      </c>
      <c r="G23" s="67">
        <v>2</v>
      </c>
      <c r="H23" s="56"/>
      <c r="I23" s="56" t="s">
        <v>97</v>
      </c>
      <c r="J23" s="56" t="s">
        <v>104</v>
      </c>
      <c r="K23" s="56"/>
      <c r="L23" s="56"/>
      <c r="M23" s="56"/>
      <c r="N23" s="56"/>
      <c r="O23" s="67"/>
    </row>
    <row r="24" spans="1:15" ht="25.5">
      <c r="A24" s="63">
        <v>26116</v>
      </c>
      <c r="B24" s="57" t="s">
        <v>251</v>
      </c>
      <c r="C24" s="56">
        <v>6</v>
      </c>
      <c r="D24" s="56">
        <v>4</v>
      </c>
      <c r="E24" s="56">
        <v>4.75</v>
      </c>
      <c r="F24" s="56" t="s">
        <v>249</v>
      </c>
      <c r="G24" s="67">
        <v>4.25</v>
      </c>
      <c r="H24" s="56">
        <v>1</v>
      </c>
      <c r="I24" s="56" t="s">
        <v>97</v>
      </c>
      <c r="J24" s="56" t="s">
        <v>54</v>
      </c>
      <c r="K24" s="56">
        <v>1</v>
      </c>
      <c r="L24" s="56"/>
      <c r="M24" s="56"/>
      <c r="N24" s="56"/>
      <c r="O24" s="67"/>
    </row>
    <row r="25" spans="1:15">
      <c r="A25" s="63">
        <v>27392</v>
      </c>
      <c r="B25" s="57" t="s">
        <v>213</v>
      </c>
      <c r="C25" s="56">
        <v>5</v>
      </c>
      <c r="D25" s="56">
        <v>4</v>
      </c>
      <c r="E25" s="56">
        <v>0</v>
      </c>
      <c r="F25" s="56" t="s">
        <v>115</v>
      </c>
      <c r="G25" s="67">
        <v>0</v>
      </c>
      <c r="H25" s="56">
        <v>0</v>
      </c>
      <c r="I25" s="56" t="s">
        <v>214</v>
      </c>
      <c r="J25" s="56" t="s">
        <v>57</v>
      </c>
      <c r="K25" s="56"/>
      <c r="L25" s="56"/>
      <c r="M25" s="56">
        <v>1</v>
      </c>
      <c r="N25" s="56"/>
      <c r="O25" s="67"/>
    </row>
    <row r="26" spans="1:15">
      <c r="A26" s="63">
        <v>22258</v>
      </c>
      <c r="B26" s="57" t="s">
        <v>82</v>
      </c>
      <c r="C26" s="56">
        <v>4</v>
      </c>
      <c r="D26" s="56">
        <v>2</v>
      </c>
      <c r="E26" s="56">
        <v>0</v>
      </c>
      <c r="F26" s="56" t="s">
        <v>115</v>
      </c>
      <c r="G26" s="67">
        <v>0</v>
      </c>
      <c r="H26" s="56">
        <v>1</v>
      </c>
      <c r="I26" s="56" t="s">
        <v>97</v>
      </c>
      <c r="J26" s="56" t="s">
        <v>104</v>
      </c>
      <c r="K26" s="56">
        <v>1</v>
      </c>
      <c r="L26" s="56"/>
      <c r="M26" s="56"/>
      <c r="N26" s="56"/>
      <c r="O26" s="67"/>
    </row>
    <row r="27" spans="1:15" ht="13.5" thickBot="1">
      <c r="A27" s="64">
        <v>26329</v>
      </c>
      <c r="B27" s="65" t="s">
        <v>113</v>
      </c>
      <c r="C27" s="66">
        <v>7</v>
      </c>
      <c r="D27" s="66">
        <v>5</v>
      </c>
      <c r="E27" s="66">
        <v>0</v>
      </c>
      <c r="F27" s="66" t="s">
        <v>115</v>
      </c>
      <c r="G27" s="68">
        <v>0</v>
      </c>
      <c r="H27" s="66">
        <v>1</v>
      </c>
      <c r="I27" s="66" t="s">
        <v>56</v>
      </c>
      <c r="J27" s="66" t="s">
        <v>96</v>
      </c>
      <c r="K27" s="66"/>
      <c r="L27" s="66"/>
      <c r="M27" s="66"/>
      <c r="N27" s="66"/>
      <c r="O27" s="68">
        <v>1</v>
      </c>
    </row>
    <row r="28" spans="1:15">
      <c r="B28" s="35" t="s">
        <v>133</v>
      </c>
      <c r="F28" s="34" t="s">
        <v>143</v>
      </c>
      <c r="G28" s="70">
        <f>SUM(G4:G27)</f>
        <v>43</v>
      </c>
    </row>
    <row r="30" spans="1:15" ht="16.5" thickBot="1">
      <c r="A30" s="93" t="s">
        <v>114</v>
      </c>
      <c r="B30" s="93"/>
      <c r="C30" s="93"/>
      <c r="D30" s="93"/>
      <c r="E30" s="93"/>
      <c r="F30" s="93"/>
      <c r="G30" s="93"/>
      <c r="H30" s="94" t="s">
        <v>114</v>
      </c>
      <c r="I30" s="94"/>
      <c r="J30" s="94"/>
      <c r="K30" s="94"/>
      <c r="L30" s="94"/>
      <c r="M30" s="94"/>
      <c r="N30" s="94"/>
      <c r="O30" s="94"/>
    </row>
    <row r="31" spans="1:15" ht="25.5" customHeight="1">
      <c r="A31" s="60" t="s">
        <v>65</v>
      </c>
      <c r="B31" s="61" t="s">
        <v>68</v>
      </c>
      <c r="C31" s="61" t="s">
        <v>60</v>
      </c>
      <c r="D31" s="61" t="s">
        <v>66</v>
      </c>
      <c r="E31" s="61" t="s">
        <v>67</v>
      </c>
      <c r="F31" s="61" t="s">
        <v>61</v>
      </c>
      <c r="G31" s="62" t="s">
        <v>62</v>
      </c>
      <c r="H31" s="61" t="s">
        <v>149</v>
      </c>
      <c r="I31" s="61" t="s">
        <v>53</v>
      </c>
      <c r="J31" s="61" t="s">
        <v>52</v>
      </c>
      <c r="K31" s="61" t="s">
        <v>103</v>
      </c>
      <c r="L31" s="61" t="s">
        <v>93</v>
      </c>
      <c r="M31" s="61" t="s">
        <v>94</v>
      </c>
      <c r="N31" s="61" t="s">
        <v>95</v>
      </c>
      <c r="O31" s="62" t="s">
        <v>96</v>
      </c>
    </row>
    <row r="32" spans="1:15" ht="25.5">
      <c r="A32" s="71">
        <v>27285</v>
      </c>
      <c r="B32" s="59" t="s">
        <v>205</v>
      </c>
      <c r="C32" s="58">
        <v>8</v>
      </c>
      <c r="D32" s="58">
        <v>5</v>
      </c>
      <c r="E32" s="58">
        <v>8</v>
      </c>
      <c r="F32" s="58" t="s">
        <v>250</v>
      </c>
      <c r="G32" s="74">
        <v>2</v>
      </c>
      <c r="H32" s="58">
        <v>1</v>
      </c>
      <c r="I32" s="58" t="s">
        <v>207</v>
      </c>
      <c r="J32" s="58" t="s">
        <v>96</v>
      </c>
      <c r="K32" s="58"/>
      <c r="L32" s="58"/>
      <c r="M32" s="58"/>
      <c r="N32" s="58"/>
      <c r="O32" s="74">
        <v>1</v>
      </c>
    </row>
    <row r="33" spans="1:15">
      <c r="A33" s="71">
        <v>22259</v>
      </c>
      <c r="B33" s="59" t="s">
        <v>82</v>
      </c>
      <c r="C33" s="58">
        <v>6</v>
      </c>
      <c r="D33" s="58">
        <v>2</v>
      </c>
      <c r="E33" s="58">
        <v>6</v>
      </c>
      <c r="F33" s="58"/>
      <c r="G33" s="74">
        <v>6</v>
      </c>
      <c r="H33" s="58">
        <v>1</v>
      </c>
      <c r="I33" s="58" t="s">
        <v>97</v>
      </c>
      <c r="J33" s="58" t="s">
        <v>104</v>
      </c>
      <c r="K33" s="58">
        <v>1</v>
      </c>
      <c r="L33" s="58"/>
      <c r="M33" s="58"/>
      <c r="N33" s="58"/>
      <c r="O33" s="74"/>
    </row>
    <row r="34" spans="1:15" ht="13.5" thickBot="1">
      <c r="A34" s="64" t="s">
        <v>88</v>
      </c>
      <c r="B34" s="65" t="s">
        <v>217</v>
      </c>
      <c r="C34" s="66">
        <v>0</v>
      </c>
      <c r="D34" s="66">
        <v>0</v>
      </c>
      <c r="E34" s="66">
        <v>24</v>
      </c>
      <c r="F34" s="66" t="s">
        <v>176</v>
      </c>
      <c r="G34" s="68">
        <v>0</v>
      </c>
      <c r="H34" s="66"/>
      <c r="I34" s="66" t="s">
        <v>97</v>
      </c>
      <c r="J34" s="66" t="s">
        <v>104</v>
      </c>
      <c r="K34" s="66"/>
      <c r="L34" s="66"/>
      <c r="M34" s="66"/>
      <c r="N34" s="66"/>
      <c r="O34" s="68"/>
    </row>
    <row r="35" spans="1:15">
      <c r="B35" s="35" t="s">
        <v>133</v>
      </c>
      <c r="F35" s="34" t="s">
        <v>143</v>
      </c>
      <c r="G35" s="70">
        <f>SUM(G32:G34)</f>
        <v>8</v>
      </c>
    </row>
    <row r="37" spans="1:15">
      <c r="B37" s="55" t="s">
        <v>161</v>
      </c>
      <c r="C37" s="55"/>
      <c r="D37" s="55"/>
      <c r="E37" s="55"/>
      <c r="F37" s="69" t="s">
        <v>163</v>
      </c>
      <c r="G37" s="55"/>
      <c r="H37" s="33"/>
      <c r="I37" s="33"/>
      <c r="J37" s="55" t="s">
        <v>169</v>
      </c>
    </row>
    <row r="38" spans="1:15" ht="25.5">
      <c r="B38" s="35" t="s">
        <v>127</v>
      </c>
      <c r="C38" s="35">
        <v>153</v>
      </c>
      <c r="F38" s="51" t="s">
        <v>164</v>
      </c>
      <c r="G38" s="35">
        <v>75.5</v>
      </c>
      <c r="J38" s="51" t="s">
        <v>164</v>
      </c>
      <c r="K38" s="35">
        <v>71</v>
      </c>
      <c r="L38" s="34"/>
    </row>
    <row r="39" spans="1:15">
      <c r="B39" s="35" t="s">
        <v>128</v>
      </c>
      <c r="C39" s="35">
        <v>117.75</v>
      </c>
      <c r="F39" s="51" t="s">
        <v>138</v>
      </c>
      <c r="G39" s="35">
        <v>21</v>
      </c>
      <c r="H39" s="52">
        <f>G39/G47</f>
        <v>0.27814569536423839</v>
      </c>
      <c r="J39" s="51" t="s">
        <v>138</v>
      </c>
      <c r="K39" s="35">
        <v>8</v>
      </c>
      <c r="L39" s="52">
        <f>K39/K38</f>
        <v>0.11267605633802817</v>
      </c>
    </row>
    <row r="40" spans="1:15">
      <c r="B40" s="35" t="s">
        <v>129</v>
      </c>
      <c r="C40" s="50">
        <v>39.25</v>
      </c>
      <c r="F40" s="51" t="s">
        <v>139</v>
      </c>
      <c r="G40" s="50">
        <v>54.5</v>
      </c>
      <c r="H40" s="52"/>
      <c r="J40" s="51" t="s">
        <v>139</v>
      </c>
      <c r="K40" s="50">
        <v>6</v>
      </c>
      <c r="L40" s="52"/>
    </row>
    <row r="41" spans="1:15" ht="25.5">
      <c r="B41" s="35" t="s">
        <v>130</v>
      </c>
      <c r="C41" s="50">
        <v>78.5</v>
      </c>
      <c r="F41" s="51" t="s">
        <v>140</v>
      </c>
      <c r="G41" s="35">
        <v>6</v>
      </c>
      <c r="H41" s="52">
        <f>G41/G47</f>
        <v>7.9470198675496692E-2</v>
      </c>
      <c r="J41" s="51" t="s">
        <v>140</v>
      </c>
      <c r="K41" s="35">
        <v>57</v>
      </c>
      <c r="L41" s="52">
        <f>K41/K38</f>
        <v>0.80281690140845074</v>
      </c>
    </row>
    <row r="42" spans="1:15" ht="25.5">
      <c r="B42" s="35" t="s">
        <v>131</v>
      </c>
      <c r="C42" s="35">
        <v>3</v>
      </c>
      <c r="F42" s="51" t="s">
        <v>141</v>
      </c>
      <c r="G42" s="35">
        <v>3</v>
      </c>
      <c r="H42" s="52">
        <f>G42/G47</f>
        <v>3.9735099337748346E-2</v>
      </c>
      <c r="J42" s="51" t="s">
        <v>141</v>
      </c>
      <c r="K42" s="35">
        <v>0</v>
      </c>
      <c r="L42" s="52">
        <f>K42/K38</f>
        <v>0</v>
      </c>
    </row>
    <row r="43" spans="1:15" ht="25.5">
      <c r="B43" s="55" t="s">
        <v>165</v>
      </c>
      <c r="C43" s="55">
        <v>75.5</v>
      </c>
      <c r="F43" s="51" t="s">
        <v>142</v>
      </c>
      <c r="G43" s="50">
        <v>45.5</v>
      </c>
      <c r="H43" s="52">
        <f>G43/G47</f>
        <v>0.60264900662251653</v>
      </c>
      <c r="J43" s="51" t="s">
        <v>142</v>
      </c>
      <c r="K43" s="50">
        <v>6</v>
      </c>
      <c r="L43" s="52">
        <f>K43/K38</f>
        <v>8.4507042253521125E-2</v>
      </c>
    </row>
    <row r="45" spans="1:15">
      <c r="B45" s="51" t="s">
        <v>155</v>
      </c>
      <c r="C45" s="35">
        <v>44.5</v>
      </c>
      <c r="F45" s="35" t="s">
        <v>144</v>
      </c>
      <c r="G45" s="35">
        <v>89</v>
      </c>
      <c r="H45" s="52"/>
      <c r="J45" s="35" t="s">
        <v>144</v>
      </c>
      <c r="K45" s="35">
        <v>14</v>
      </c>
      <c r="L45" s="52"/>
    </row>
    <row r="46" spans="1:15">
      <c r="B46" s="51" t="s">
        <v>156</v>
      </c>
      <c r="C46" s="35">
        <v>7</v>
      </c>
      <c r="F46" s="35" t="s">
        <v>145</v>
      </c>
      <c r="G46" s="35">
        <v>63</v>
      </c>
      <c r="J46" s="35" t="s">
        <v>145</v>
      </c>
      <c r="K46" s="35">
        <v>7</v>
      </c>
      <c r="L46" s="34"/>
    </row>
    <row r="47" spans="1:15">
      <c r="B47" s="51" t="s">
        <v>158</v>
      </c>
      <c r="C47" s="35">
        <v>37.5</v>
      </c>
      <c r="F47" s="35" t="s">
        <v>132</v>
      </c>
      <c r="G47" s="35">
        <v>75.5</v>
      </c>
      <c r="J47" s="35" t="s">
        <v>162</v>
      </c>
      <c r="K47" s="35">
        <v>71</v>
      </c>
      <c r="L47" s="34"/>
    </row>
    <row r="48" spans="1:15">
      <c r="B48" s="51" t="s">
        <v>154</v>
      </c>
      <c r="C48" s="35">
        <v>38</v>
      </c>
      <c r="F48" s="35" t="s">
        <v>152</v>
      </c>
      <c r="G48" s="54">
        <f>G45/G47</f>
        <v>1.1788079470198676</v>
      </c>
      <c r="J48" s="35" t="s">
        <v>152</v>
      </c>
      <c r="K48" s="54">
        <f>K45/K47</f>
        <v>0.19718309859154928</v>
      </c>
      <c r="L48" s="34"/>
    </row>
    <row r="49" spans="2:12" ht="25.5">
      <c r="B49" s="51" t="s">
        <v>157</v>
      </c>
      <c r="C49" s="35">
        <v>5.5</v>
      </c>
      <c r="F49" s="35" t="s">
        <v>153</v>
      </c>
      <c r="G49" s="54">
        <f>G46/G47</f>
        <v>0.83443708609271527</v>
      </c>
      <c r="J49" s="35" t="s">
        <v>153</v>
      </c>
      <c r="K49" s="54">
        <f>K46/K47</f>
        <v>9.8591549295774641E-2</v>
      </c>
      <c r="L49" s="34"/>
    </row>
    <row r="50" spans="2:12">
      <c r="B50" s="69" t="s">
        <v>159</v>
      </c>
      <c r="C50" s="55">
        <v>32.5</v>
      </c>
    </row>
    <row r="51" spans="2:12">
      <c r="F51" s="35" t="s">
        <v>146</v>
      </c>
      <c r="G51" s="35">
        <v>20</v>
      </c>
      <c r="H51" s="53"/>
      <c r="J51" s="35" t="s">
        <v>146</v>
      </c>
      <c r="K51" s="35">
        <v>2</v>
      </c>
      <c r="L51" s="53"/>
    </row>
    <row r="52" spans="2:12">
      <c r="B52" s="55" t="s">
        <v>167</v>
      </c>
      <c r="C52" s="55">
        <v>37.5</v>
      </c>
      <c r="F52" s="35" t="s">
        <v>147</v>
      </c>
      <c r="G52" s="35">
        <v>17</v>
      </c>
      <c r="H52" s="53">
        <f>G52/G51</f>
        <v>0.85</v>
      </c>
      <c r="J52" s="35" t="s">
        <v>147</v>
      </c>
      <c r="K52" s="35">
        <v>2</v>
      </c>
      <c r="L52" s="53">
        <f>K52/K51</f>
        <v>1</v>
      </c>
    </row>
    <row r="53" spans="2:12">
      <c r="B53" s="35" t="s">
        <v>168</v>
      </c>
      <c r="C53" s="35">
        <v>5.5</v>
      </c>
      <c r="F53" s="35" t="s">
        <v>148</v>
      </c>
      <c r="G53" s="35">
        <v>5</v>
      </c>
      <c r="H53" s="53">
        <f>G53/G51</f>
        <v>0.25</v>
      </c>
      <c r="J53" s="35" t="s">
        <v>148</v>
      </c>
      <c r="K53" s="35">
        <v>1</v>
      </c>
      <c r="L53" s="53">
        <f>K53/K51</f>
        <v>0.5</v>
      </c>
    </row>
    <row r="54" spans="2:12">
      <c r="B54" s="55" t="s">
        <v>166</v>
      </c>
      <c r="C54" s="55">
        <v>43</v>
      </c>
      <c r="F54" s="35" t="s">
        <v>160</v>
      </c>
      <c r="G54" s="35">
        <v>12</v>
      </c>
      <c r="H54" s="53">
        <f>G54/G51</f>
        <v>0.6</v>
      </c>
      <c r="J54" s="35" t="s">
        <v>160</v>
      </c>
      <c r="K54" s="35">
        <v>1</v>
      </c>
      <c r="L54" s="53">
        <f>K54/K51</f>
        <v>0.5</v>
      </c>
    </row>
    <row r="55" spans="2:12">
      <c r="F55" s="35" t="s">
        <v>150</v>
      </c>
      <c r="G55" s="35">
        <v>18</v>
      </c>
      <c r="H55" s="53">
        <f>G55/G51</f>
        <v>0.9</v>
      </c>
      <c r="J55" s="35" t="s">
        <v>150</v>
      </c>
      <c r="K55" s="35">
        <v>2</v>
      </c>
      <c r="L55" s="53">
        <f>K55/K51</f>
        <v>1</v>
      </c>
    </row>
    <row r="56" spans="2:12" ht="25.5">
      <c r="F56" s="35" t="s">
        <v>151</v>
      </c>
      <c r="G56" s="35">
        <v>2</v>
      </c>
      <c r="H56" s="53">
        <f>G56/G51</f>
        <v>0.1</v>
      </c>
      <c r="J56" s="35" t="s">
        <v>151</v>
      </c>
      <c r="K56" s="35">
        <v>0</v>
      </c>
      <c r="L56" s="53">
        <f>K56/K51</f>
        <v>0</v>
      </c>
    </row>
    <row r="57" spans="2:12" ht="25.5">
      <c r="F57" s="35" t="s">
        <v>170</v>
      </c>
      <c r="G57" s="35">
        <v>16</v>
      </c>
      <c r="H57" s="53">
        <f>G57/G52</f>
        <v>0.94117647058823528</v>
      </c>
      <c r="J57" s="35" t="s">
        <v>170</v>
      </c>
      <c r="K57" s="35">
        <v>2</v>
      </c>
      <c r="L57" s="53">
        <f>K57/K52</f>
        <v>1</v>
      </c>
    </row>
    <row r="58" spans="2:12">
      <c r="F58" s="35" t="s">
        <v>171</v>
      </c>
      <c r="G58" s="35">
        <v>5</v>
      </c>
      <c r="H58" s="53">
        <f>G58/G52</f>
        <v>0.29411764705882354</v>
      </c>
      <c r="J58" s="35" t="s">
        <v>171</v>
      </c>
      <c r="K58" s="35">
        <v>1</v>
      </c>
      <c r="L58" s="53">
        <f>K58/K52</f>
        <v>0.5</v>
      </c>
    </row>
    <row r="59" spans="2:12">
      <c r="F59" s="35" t="s">
        <v>172</v>
      </c>
      <c r="G59" s="35">
        <v>11</v>
      </c>
      <c r="H59" s="53">
        <f>G59/G52</f>
        <v>0.6470588235294118</v>
      </c>
      <c r="J59" s="35" t="s">
        <v>172</v>
      </c>
      <c r="K59" s="35">
        <v>1</v>
      </c>
      <c r="L59" s="53">
        <f>K59/K52</f>
        <v>0.5</v>
      </c>
    </row>
    <row r="60" spans="2:12" ht="25.5">
      <c r="F60" s="35" t="s">
        <v>173</v>
      </c>
      <c r="G60" s="35">
        <v>1</v>
      </c>
      <c r="H60" s="53">
        <f>G60/G52</f>
        <v>5.8823529411764705E-2</v>
      </c>
      <c r="J60" s="35" t="s">
        <v>173</v>
      </c>
      <c r="K60" s="35">
        <v>0</v>
      </c>
      <c r="L60" s="53">
        <f>K60/K52</f>
        <v>0</v>
      </c>
    </row>
    <row r="61" spans="2:12" ht="25.5">
      <c r="F61" s="35" t="s">
        <v>174</v>
      </c>
      <c r="G61" s="35">
        <v>0</v>
      </c>
      <c r="H61" s="53">
        <f>G61/G52</f>
        <v>0</v>
      </c>
      <c r="J61" s="35" t="s">
        <v>174</v>
      </c>
      <c r="K61" s="35">
        <v>0</v>
      </c>
      <c r="L61" s="53">
        <f>K61/K52</f>
        <v>0</v>
      </c>
    </row>
    <row r="62" spans="2:12">
      <c r="F62" s="35" t="s">
        <v>175</v>
      </c>
      <c r="G62" s="35">
        <v>1</v>
      </c>
      <c r="H62" s="53">
        <f>G62/G52</f>
        <v>5.8823529411764705E-2</v>
      </c>
      <c r="J62" s="35" t="s">
        <v>175</v>
      </c>
      <c r="K62" s="35">
        <v>0</v>
      </c>
      <c r="L62" s="53">
        <f>K62/K52</f>
        <v>0</v>
      </c>
    </row>
  </sheetData>
  <mergeCells count="6">
    <mergeCell ref="A1:G1"/>
    <mergeCell ref="H1:O1"/>
    <mergeCell ref="A2:G2"/>
    <mergeCell ref="H2:O2"/>
    <mergeCell ref="A30:G30"/>
    <mergeCell ref="H30:O30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L54"/>
  <sheetViews>
    <sheetView workbookViewId="0"/>
  </sheetViews>
  <sheetFormatPr defaultColWidth="11.42578125" defaultRowHeight="12.75"/>
  <cols>
    <col min="1" max="1" width="28.85546875" customWidth="1"/>
    <col min="2" max="4" width="8.85546875" customWidth="1"/>
    <col min="5" max="5" width="28.85546875" customWidth="1"/>
    <col min="6" max="8" width="8.85546875" customWidth="1"/>
    <col min="9" max="9" width="29" customWidth="1"/>
    <col min="10" max="12" width="8.85546875" customWidth="1"/>
  </cols>
  <sheetData>
    <row r="1" spans="1:12">
      <c r="B1" t="s">
        <v>252</v>
      </c>
      <c r="C1" t="s">
        <v>253</v>
      </c>
      <c r="D1" t="s">
        <v>254</v>
      </c>
      <c r="F1" t="s">
        <v>252</v>
      </c>
      <c r="G1" t="s">
        <v>253</v>
      </c>
      <c r="H1" t="s">
        <v>254</v>
      </c>
      <c r="J1" t="s">
        <v>252</v>
      </c>
      <c r="K1" t="s">
        <v>253</v>
      </c>
      <c r="L1" t="s">
        <v>254</v>
      </c>
    </row>
    <row r="2" spans="1:12">
      <c r="A2" s="55" t="s">
        <v>161</v>
      </c>
      <c r="B2" s="55"/>
      <c r="C2" s="55"/>
      <c r="D2" s="55"/>
      <c r="E2" s="69" t="s">
        <v>163</v>
      </c>
      <c r="F2" s="55"/>
      <c r="G2" s="33"/>
      <c r="H2" s="33"/>
      <c r="I2" s="55" t="s">
        <v>169</v>
      </c>
      <c r="J2" s="35"/>
      <c r="K2" s="35"/>
    </row>
    <row r="3" spans="1:12">
      <c r="A3" s="35" t="s">
        <v>127</v>
      </c>
      <c r="B3" s="35">
        <v>122</v>
      </c>
      <c r="C3" s="35">
        <v>120</v>
      </c>
      <c r="D3" s="35">
        <v>153</v>
      </c>
      <c r="E3" s="51" t="s">
        <v>164</v>
      </c>
      <c r="F3" s="35">
        <v>39</v>
      </c>
      <c r="G3" s="35">
        <v>38</v>
      </c>
      <c r="H3" s="35">
        <v>75.5</v>
      </c>
      <c r="I3" s="51" t="s">
        <v>164</v>
      </c>
      <c r="J3" s="35">
        <v>36</v>
      </c>
      <c r="K3" s="35">
        <v>35</v>
      </c>
      <c r="L3" s="35">
        <v>71</v>
      </c>
    </row>
    <row r="4" spans="1:12">
      <c r="A4" s="35" t="s">
        <v>128</v>
      </c>
      <c r="B4" s="35">
        <v>61.5</v>
      </c>
      <c r="C4" s="35">
        <v>58.25</v>
      </c>
      <c r="D4" s="35">
        <v>117.75</v>
      </c>
      <c r="E4" s="51" t="s">
        <v>138</v>
      </c>
      <c r="F4" s="35">
        <v>9.75</v>
      </c>
      <c r="G4" s="35">
        <v>11</v>
      </c>
      <c r="H4" s="35">
        <v>21</v>
      </c>
      <c r="I4" s="51" t="s">
        <v>138</v>
      </c>
      <c r="J4" s="35">
        <v>10</v>
      </c>
      <c r="K4" s="35">
        <v>9</v>
      </c>
      <c r="L4" s="35">
        <v>8</v>
      </c>
    </row>
    <row r="5" spans="1:12">
      <c r="A5" s="35" t="s">
        <v>129</v>
      </c>
      <c r="B5" s="50">
        <v>20.75</v>
      </c>
      <c r="C5" s="50">
        <v>18.25</v>
      </c>
      <c r="D5" s="50">
        <v>39.25</v>
      </c>
      <c r="E5" s="51" t="s">
        <v>139</v>
      </c>
      <c r="F5" s="50">
        <v>29.25</v>
      </c>
      <c r="G5" s="50">
        <v>27</v>
      </c>
      <c r="H5" s="50">
        <v>54.5</v>
      </c>
      <c r="I5" s="51" t="s">
        <v>139</v>
      </c>
      <c r="J5" s="50">
        <v>2</v>
      </c>
      <c r="K5" s="50">
        <v>6</v>
      </c>
      <c r="L5" s="50">
        <v>6</v>
      </c>
    </row>
    <row r="6" spans="1:12">
      <c r="A6" s="35" t="s">
        <v>130</v>
      </c>
      <c r="B6" s="50">
        <v>40.75</v>
      </c>
      <c r="C6" s="50">
        <v>40</v>
      </c>
      <c r="D6" s="50">
        <v>78.5</v>
      </c>
      <c r="E6" s="51" t="s">
        <v>140</v>
      </c>
      <c r="F6" s="35">
        <v>4</v>
      </c>
      <c r="G6" s="35">
        <v>2.5</v>
      </c>
      <c r="H6" s="35">
        <v>6</v>
      </c>
      <c r="I6" s="51" t="s">
        <v>140</v>
      </c>
      <c r="J6" s="35">
        <v>24</v>
      </c>
      <c r="K6" s="35">
        <v>20</v>
      </c>
      <c r="L6" s="35">
        <v>57</v>
      </c>
    </row>
    <row r="7" spans="1:12">
      <c r="A7" s="35" t="s">
        <v>131</v>
      </c>
      <c r="B7" s="35">
        <v>1.75</v>
      </c>
      <c r="C7" s="35">
        <v>2</v>
      </c>
      <c r="D7" s="35">
        <v>3</v>
      </c>
      <c r="E7" s="51" t="s">
        <v>141</v>
      </c>
      <c r="F7" s="35">
        <v>2</v>
      </c>
      <c r="G7" s="35">
        <v>0</v>
      </c>
      <c r="H7" s="35">
        <v>3</v>
      </c>
      <c r="I7" s="51" t="s">
        <v>141</v>
      </c>
      <c r="J7" s="35">
        <v>0</v>
      </c>
      <c r="K7" s="35">
        <v>0</v>
      </c>
      <c r="L7" s="35">
        <v>0</v>
      </c>
    </row>
    <row r="8" spans="1:12" ht="25.5">
      <c r="A8" s="55" t="s">
        <v>165</v>
      </c>
      <c r="B8" s="55">
        <v>39</v>
      </c>
      <c r="C8" s="55">
        <v>38</v>
      </c>
      <c r="D8" s="55">
        <v>75.5</v>
      </c>
      <c r="E8" s="51" t="s">
        <v>142</v>
      </c>
      <c r="F8" s="50">
        <v>23.25</v>
      </c>
      <c r="G8" s="50">
        <v>24.5</v>
      </c>
      <c r="H8" s="50">
        <v>45.5</v>
      </c>
      <c r="I8" s="51" t="s">
        <v>142</v>
      </c>
      <c r="J8" s="50">
        <v>2</v>
      </c>
      <c r="K8" s="50">
        <v>6</v>
      </c>
      <c r="L8" s="50">
        <v>6</v>
      </c>
    </row>
    <row r="9" spans="1:12">
      <c r="A9" s="35"/>
      <c r="B9" s="35"/>
      <c r="C9" s="35"/>
      <c r="D9" s="35"/>
      <c r="E9" s="34"/>
      <c r="F9" s="35"/>
      <c r="G9" s="35"/>
      <c r="H9" s="35"/>
      <c r="I9" s="35"/>
      <c r="J9" s="35"/>
      <c r="K9" s="35"/>
      <c r="L9" s="35"/>
    </row>
    <row r="10" spans="1:12">
      <c r="A10" s="51" t="s">
        <v>155</v>
      </c>
      <c r="B10" s="35">
        <v>15</v>
      </c>
      <c r="C10" s="35">
        <v>19</v>
      </c>
      <c r="D10" s="35">
        <v>44.5</v>
      </c>
      <c r="E10" s="35" t="s">
        <v>144</v>
      </c>
      <c r="F10" s="35">
        <v>101</v>
      </c>
      <c r="G10" s="35">
        <v>107</v>
      </c>
      <c r="H10" s="35">
        <v>89</v>
      </c>
      <c r="I10" s="35" t="s">
        <v>144</v>
      </c>
      <c r="J10" s="35">
        <v>12</v>
      </c>
      <c r="K10" s="35">
        <v>15</v>
      </c>
      <c r="L10" s="35">
        <v>14</v>
      </c>
    </row>
    <row r="11" spans="1:12">
      <c r="A11" s="51" t="s">
        <v>156</v>
      </c>
      <c r="B11" s="35">
        <v>4</v>
      </c>
      <c r="C11" s="35">
        <v>4.25</v>
      </c>
      <c r="D11" s="35">
        <v>7</v>
      </c>
      <c r="E11" s="35" t="s">
        <v>145</v>
      </c>
      <c r="F11" s="35">
        <v>69</v>
      </c>
      <c r="G11" s="35">
        <v>76</v>
      </c>
      <c r="H11" s="35">
        <v>63</v>
      </c>
      <c r="I11" s="35" t="s">
        <v>145</v>
      </c>
      <c r="J11" s="35">
        <v>4</v>
      </c>
      <c r="K11" s="35">
        <v>8</v>
      </c>
      <c r="L11" s="35">
        <v>7</v>
      </c>
    </row>
    <row r="12" spans="1:12">
      <c r="A12" s="51" t="s">
        <v>158</v>
      </c>
      <c r="B12" s="35">
        <v>11</v>
      </c>
      <c r="C12" s="35">
        <v>14.75</v>
      </c>
      <c r="D12" s="35">
        <v>37.5</v>
      </c>
      <c r="E12" s="35" t="s">
        <v>132</v>
      </c>
      <c r="F12" s="35">
        <v>39</v>
      </c>
      <c r="G12" s="35">
        <v>38</v>
      </c>
      <c r="H12" s="35">
        <v>75.5</v>
      </c>
      <c r="I12" s="35" t="s">
        <v>162</v>
      </c>
      <c r="J12" s="35">
        <v>36</v>
      </c>
      <c r="K12" s="35">
        <v>35</v>
      </c>
      <c r="L12" s="35">
        <v>71</v>
      </c>
    </row>
    <row r="13" spans="1:12">
      <c r="A13" s="51" t="s">
        <v>154</v>
      </c>
      <c r="B13" s="35">
        <v>10</v>
      </c>
      <c r="C13" s="35">
        <v>10</v>
      </c>
      <c r="D13" s="35">
        <v>38</v>
      </c>
      <c r="E13" s="35" t="s">
        <v>152</v>
      </c>
      <c r="F13" s="54">
        <f>F10/F12</f>
        <v>2.5897435897435899</v>
      </c>
      <c r="G13" s="54">
        <f>G10/G12</f>
        <v>2.8157894736842106</v>
      </c>
      <c r="H13" s="54">
        <f>H10/H12</f>
        <v>1.1788079470198676</v>
      </c>
      <c r="I13" s="35" t="s">
        <v>152</v>
      </c>
      <c r="J13" s="54">
        <f>J10/J12</f>
        <v>0.33333333333333331</v>
      </c>
      <c r="K13" s="54">
        <f>K10/K12</f>
        <v>0.42857142857142855</v>
      </c>
      <c r="L13" s="54">
        <f>L10/L12</f>
        <v>0.19718309859154928</v>
      </c>
    </row>
    <row r="14" spans="1:12">
      <c r="A14" s="51" t="s">
        <v>157</v>
      </c>
      <c r="B14" s="35">
        <v>2</v>
      </c>
      <c r="C14" s="35">
        <v>2.75</v>
      </c>
      <c r="D14" s="35">
        <v>5.5</v>
      </c>
      <c r="E14" s="35" t="s">
        <v>153</v>
      </c>
      <c r="F14" s="54">
        <f>F11/F12</f>
        <v>1.7692307692307692</v>
      </c>
      <c r="G14" s="54">
        <f>G11/G12</f>
        <v>2</v>
      </c>
      <c r="H14" s="54">
        <f>H11/H12</f>
        <v>0.83443708609271527</v>
      </c>
      <c r="I14" s="35" t="s">
        <v>153</v>
      </c>
      <c r="J14" s="54">
        <f>J11/J12</f>
        <v>0.1111111111111111</v>
      </c>
      <c r="K14" s="54">
        <f>K11/K12</f>
        <v>0.22857142857142856</v>
      </c>
      <c r="L14" s="54">
        <f>L11/L12</f>
        <v>9.8591549295774641E-2</v>
      </c>
    </row>
    <row r="15" spans="1:12">
      <c r="A15" s="69" t="s">
        <v>159</v>
      </c>
      <c r="B15" s="55">
        <v>8</v>
      </c>
      <c r="C15" s="55">
        <v>7.25</v>
      </c>
      <c r="D15" s="55">
        <v>32.5</v>
      </c>
      <c r="E15" s="34"/>
      <c r="F15" s="35"/>
      <c r="G15" s="35"/>
      <c r="H15" s="35"/>
      <c r="I15" s="35"/>
      <c r="J15" s="35"/>
      <c r="K15" s="35"/>
      <c r="L15" s="35"/>
    </row>
    <row r="16" spans="1:12">
      <c r="A16" s="35"/>
      <c r="B16" s="35"/>
      <c r="C16" s="35"/>
      <c r="D16" s="35"/>
      <c r="E16" s="35" t="s">
        <v>146</v>
      </c>
      <c r="F16" s="35">
        <v>24</v>
      </c>
      <c r="G16" s="35">
        <v>22</v>
      </c>
      <c r="H16" s="35">
        <v>20</v>
      </c>
      <c r="I16" s="35" t="s">
        <v>146</v>
      </c>
      <c r="J16" s="35">
        <v>2</v>
      </c>
      <c r="K16" s="35">
        <v>3</v>
      </c>
      <c r="L16" s="35">
        <v>2</v>
      </c>
    </row>
    <row r="17" spans="1:12">
      <c r="A17" s="55" t="s">
        <v>167</v>
      </c>
      <c r="B17" s="55">
        <v>29</v>
      </c>
      <c r="C17" s="55">
        <v>28</v>
      </c>
      <c r="D17" s="55">
        <v>37.5</v>
      </c>
      <c r="E17" s="35" t="s">
        <v>147</v>
      </c>
      <c r="F17" s="35">
        <v>14</v>
      </c>
      <c r="G17" s="35">
        <v>16</v>
      </c>
      <c r="H17" s="35">
        <v>17</v>
      </c>
      <c r="I17" s="35" t="s">
        <v>147</v>
      </c>
      <c r="J17" s="35">
        <v>2</v>
      </c>
      <c r="K17" s="35">
        <v>4</v>
      </c>
      <c r="L17" s="35">
        <v>2</v>
      </c>
    </row>
    <row r="18" spans="1:12">
      <c r="A18" s="35" t="s">
        <v>168</v>
      </c>
      <c r="B18" s="35">
        <v>2</v>
      </c>
      <c r="C18" s="35">
        <v>2.75</v>
      </c>
      <c r="D18" s="35">
        <v>5.5</v>
      </c>
      <c r="E18" s="35" t="s">
        <v>148</v>
      </c>
      <c r="F18" s="35">
        <v>3</v>
      </c>
      <c r="G18" s="35">
        <v>4</v>
      </c>
      <c r="H18" s="35">
        <v>5</v>
      </c>
      <c r="I18" s="35" t="s">
        <v>148</v>
      </c>
      <c r="J18" s="35">
        <v>2</v>
      </c>
      <c r="K18" s="35">
        <v>2</v>
      </c>
      <c r="L18" s="35">
        <v>1</v>
      </c>
    </row>
    <row r="19" spans="1:12">
      <c r="A19" s="55" t="s">
        <v>166</v>
      </c>
      <c r="B19" s="55">
        <v>31</v>
      </c>
      <c r="C19" s="55">
        <v>30.75</v>
      </c>
      <c r="D19" s="55">
        <v>43</v>
      </c>
      <c r="E19" s="35" t="s">
        <v>160</v>
      </c>
      <c r="F19" s="35">
        <v>11</v>
      </c>
      <c r="G19" s="35">
        <v>12</v>
      </c>
      <c r="H19" s="35">
        <v>12</v>
      </c>
      <c r="I19" s="35" t="s">
        <v>160</v>
      </c>
      <c r="J19" s="35">
        <v>0</v>
      </c>
      <c r="K19" s="35">
        <v>2</v>
      </c>
      <c r="L19" s="35">
        <v>1</v>
      </c>
    </row>
    <row r="20" spans="1:12">
      <c r="A20" s="35"/>
      <c r="B20" s="35"/>
      <c r="C20" s="35"/>
      <c r="D20" s="35"/>
      <c r="E20" s="35" t="s">
        <v>150</v>
      </c>
      <c r="F20" s="35">
        <v>17</v>
      </c>
      <c r="G20" s="35">
        <v>15</v>
      </c>
      <c r="H20" s="35">
        <v>18</v>
      </c>
      <c r="I20" s="35" t="s">
        <v>150</v>
      </c>
      <c r="J20" s="35">
        <v>2</v>
      </c>
      <c r="K20" s="35">
        <v>3</v>
      </c>
      <c r="L20" s="35">
        <v>2</v>
      </c>
    </row>
    <row r="21" spans="1:12">
      <c r="A21" s="35"/>
      <c r="B21" s="35"/>
      <c r="C21" s="35"/>
      <c r="D21" s="35"/>
      <c r="E21" s="35" t="s">
        <v>151</v>
      </c>
      <c r="F21" s="35">
        <v>7</v>
      </c>
      <c r="G21" s="35">
        <v>7</v>
      </c>
      <c r="H21" s="35">
        <v>2</v>
      </c>
      <c r="I21" s="35" t="s">
        <v>151</v>
      </c>
      <c r="J21" s="35">
        <v>0</v>
      </c>
      <c r="K21" s="35">
        <v>1</v>
      </c>
      <c r="L21" s="35">
        <v>0</v>
      </c>
    </row>
    <row r="22" spans="1:12">
      <c r="A22" s="35"/>
      <c r="B22" s="35"/>
      <c r="C22" s="35"/>
      <c r="D22" s="35"/>
      <c r="E22" s="35" t="s">
        <v>170</v>
      </c>
      <c r="F22" s="35">
        <v>11</v>
      </c>
      <c r="G22" s="35">
        <v>13</v>
      </c>
      <c r="H22" s="35">
        <v>16</v>
      </c>
      <c r="I22" s="35" t="s">
        <v>170</v>
      </c>
      <c r="J22" s="35">
        <v>2</v>
      </c>
      <c r="K22" s="35">
        <v>3</v>
      </c>
      <c r="L22" s="35">
        <v>2</v>
      </c>
    </row>
    <row r="23" spans="1:12">
      <c r="A23" s="35"/>
      <c r="B23" s="35"/>
      <c r="C23" s="35"/>
      <c r="D23" s="35"/>
      <c r="E23" s="35" t="s">
        <v>171</v>
      </c>
      <c r="F23" s="35">
        <v>2</v>
      </c>
      <c r="G23" s="35">
        <v>3</v>
      </c>
      <c r="H23" s="35">
        <v>5</v>
      </c>
      <c r="I23" s="35" t="s">
        <v>171</v>
      </c>
      <c r="J23" s="35">
        <v>2</v>
      </c>
      <c r="K23" s="35">
        <v>2</v>
      </c>
      <c r="L23" s="35">
        <v>1</v>
      </c>
    </row>
    <row r="24" spans="1:12">
      <c r="A24" s="35"/>
      <c r="B24" s="35"/>
      <c r="C24" s="35"/>
      <c r="D24" s="35"/>
      <c r="E24" s="35" t="s">
        <v>172</v>
      </c>
      <c r="F24" s="35">
        <v>9</v>
      </c>
      <c r="G24" s="35">
        <v>10</v>
      </c>
      <c r="H24" s="35">
        <v>11</v>
      </c>
      <c r="I24" s="35" t="s">
        <v>172</v>
      </c>
      <c r="J24" s="35">
        <v>0</v>
      </c>
      <c r="K24" s="35">
        <v>1</v>
      </c>
      <c r="L24" s="35">
        <v>1</v>
      </c>
    </row>
    <row r="25" spans="1:12">
      <c r="A25" s="35"/>
      <c r="B25" s="35"/>
      <c r="C25" s="35"/>
      <c r="D25" s="35"/>
      <c r="E25" s="35" t="s">
        <v>173</v>
      </c>
      <c r="F25" s="35">
        <v>3</v>
      </c>
      <c r="G25" s="35">
        <v>3</v>
      </c>
      <c r="H25" s="35">
        <v>1</v>
      </c>
      <c r="I25" s="35" t="s">
        <v>173</v>
      </c>
      <c r="J25" s="35">
        <v>0</v>
      </c>
      <c r="K25" s="35">
        <v>1</v>
      </c>
      <c r="L25" s="35">
        <v>0</v>
      </c>
    </row>
    <row r="26" spans="1:12">
      <c r="A26" s="35"/>
      <c r="B26" s="35"/>
      <c r="C26" s="35"/>
      <c r="D26" s="35"/>
      <c r="E26" s="35" t="s">
        <v>174</v>
      </c>
      <c r="F26" s="35">
        <v>1</v>
      </c>
      <c r="G26" s="35">
        <v>1</v>
      </c>
      <c r="H26" s="35">
        <v>0</v>
      </c>
      <c r="I26" s="35" t="s">
        <v>174</v>
      </c>
      <c r="J26" s="35">
        <v>0</v>
      </c>
      <c r="K26" s="35">
        <v>0</v>
      </c>
      <c r="L26" s="35">
        <v>0</v>
      </c>
    </row>
    <row r="27" spans="1:12">
      <c r="A27" s="35"/>
      <c r="B27" s="35"/>
      <c r="C27" s="35"/>
      <c r="D27" s="35"/>
      <c r="E27" s="35" t="s">
        <v>175</v>
      </c>
      <c r="F27" s="35">
        <v>2</v>
      </c>
      <c r="G27" s="35">
        <v>2</v>
      </c>
      <c r="H27" s="35">
        <v>1</v>
      </c>
      <c r="I27" s="35" t="s">
        <v>175</v>
      </c>
      <c r="J27" s="35">
        <v>0</v>
      </c>
      <c r="K27" s="35">
        <v>1</v>
      </c>
      <c r="L27" s="35">
        <v>0</v>
      </c>
    </row>
    <row r="29" spans="1:12">
      <c r="A29" s="55" t="s">
        <v>161</v>
      </c>
      <c r="B29" s="55" t="s">
        <v>255</v>
      </c>
      <c r="C29" s="55">
        <v>2014</v>
      </c>
      <c r="D29" s="55"/>
      <c r="E29" s="69" t="s">
        <v>163</v>
      </c>
      <c r="F29" s="55" t="s">
        <v>255</v>
      </c>
      <c r="G29" s="33"/>
      <c r="H29" s="33"/>
      <c r="I29" s="55" t="s">
        <v>169</v>
      </c>
      <c r="J29" s="35"/>
      <c r="K29" s="35"/>
    </row>
    <row r="30" spans="1:12">
      <c r="A30" s="35" t="s">
        <v>127</v>
      </c>
      <c r="B30" s="35">
        <f>B3+C3+D3</f>
        <v>395</v>
      </c>
      <c r="C30" s="35">
        <f>C3+D3</f>
        <v>273</v>
      </c>
      <c r="D30" s="35"/>
      <c r="E30" s="51" t="s">
        <v>164</v>
      </c>
      <c r="F30" s="35">
        <f>F3+G3+H3</f>
        <v>152.5</v>
      </c>
      <c r="G30" s="34"/>
      <c r="H30" s="34"/>
      <c r="I30" s="51" t="s">
        <v>164</v>
      </c>
      <c r="J30" s="35">
        <f>J3+K3+L3</f>
        <v>142</v>
      </c>
      <c r="K30" s="34"/>
    </row>
    <row r="31" spans="1:12">
      <c r="A31" s="35" t="s">
        <v>128</v>
      </c>
      <c r="B31" s="35">
        <f>B4+C4+D4</f>
        <v>237.5</v>
      </c>
      <c r="C31" s="35">
        <f t="shared" ref="C31:C46" si="0">C4+D4</f>
        <v>176</v>
      </c>
      <c r="D31" s="35"/>
      <c r="E31" s="51" t="s">
        <v>138</v>
      </c>
      <c r="F31" s="35">
        <f t="shared" ref="F31:F54" si="1">F4+G4+H4</f>
        <v>41.75</v>
      </c>
      <c r="G31" s="52">
        <f>F31/F39</f>
        <v>0.27377049180327867</v>
      </c>
      <c r="H31" s="34"/>
      <c r="I31" s="51" t="s">
        <v>138</v>
      </c>
      <c r="J31" s="35">
        <f t="shared" ref="J31:J54" si="2">J4+K4+L4</f>
        <v>27</v>
      </c>
      <c r="K31" s="52">
        <f>J31/J30</f>
        <v>0.19014084507042253</v>
      </c>
    </row>
    <row r="32" spans="1:12">
      <c r="A32" s="35" t="s">
        <v>129</v>
      </c>
      <c r="B32" s="50">
        <f>B5+C5+D5</f>
        <v>78.25</v>
      </c>
      <c r="C32" s="35">
        <f t="shared" si="0"/>
        <v>57.5</v>
      </c>
      <c r="D32" s="35"/>
      <c r="E32" s="51" t="s">
        <v>139</v>
      </c>
      <c r="F32" s="35">
        <f t="shared" si="1"/>
        <v>110.75</v>
      </c>
      <c r="G32" s="52"/>
      <c r="H32" s="34"/>
      <c r="I32" s="51" t="s">
        <v>139</v>
      </c>
      <c r="J32" s="35">
        <f t="shared" si="2"/>
        <v>14</v>
      </c>
      <c r="K32" s="52"/>
    </row>
    <row r="33" spans="1:11">
      <c r="A33" s="35" t="s">
        <v>130</v>
      </c>
      <c r="B33" s="50">
        <f>B6+C6+D6</f>
        <v>159.25</v>
      </c>
      <c r="C33" s="35">
        <f t="shared" si="0"/>
        <v>118.5</v>
      </c>
      <c r="D33" s="35"/>
      <c r="E33" s="51" t="s">
        <v>140</v>
      </c>
      <c r="F33" s="35">
        <f t="shared" si="1"/>
        <v>12.5</v>
      </c>
      <c r="G33" s="52">
        <f>F33/F39</f>
        <v>8.1967213114754092E-2</v>
      </c>
      <c r="H33" s="34"/>
      <c r="I33" s="51" t="s">
        <v>140</v>
      </c>
      <c r="J33" s="35">
        <f t="shared" si="2"/>
        <v>101</v>
      </c>
      <c r="K33" s="52">
        <f>J33/J30</f>
        <v>0.71126760563380287</v>
      </c>
    </row>
    <row r="34" spans="1:11">
      <c r="A34" s="35" t="s">
        <v>131</v>
      </c>
      <c r="B34" s="50">
        <f t="shared" ref="B34:B35" si="3">B7+C7+D7</f>
        <v>6.75</v>
      </c>
      <c r="C34" s="35">
        <f t="shared" si="0"/>
        <v>5</v>
      </c>
      <c r="D34" s="35"/>
      <c r="E34" s="51" t="s">
        <v>141</v>
      </c>
      <c r="F34" s="35">
        <f t="shared" si="1"/>
        <v>5</v>
      </c>
      <c r="G34" s="52">
        <f>F34/F39</f>
        <v>3.2786885245901641E-2</v>
      </c>
      <c r="H34" s="34"/>
      <c r="I34" s="51" t="s">
        <v>141</v>
      </c>
      <c r="J34" s="35">
        <f t="shared" si="2"/>
        <v>0</v>
      </c>
      <c r="K34" s="52">
        <f>J34/J30</f>
        <v>0</v>
      </c>
    </row>
    <row r="35" spans="1:11" ht="25.5">
      <c r="A35" s="55" t="s">
        <v>165</v>
      </c>
      <c r="B35" s="75">
        <f t="shared" si="3"/>
        <v>152.5</v>
      </c>
      <c r="C35" s="55">
        <f t="shared" si="0"/>
        <v>113.5</v>
      </c>
      <c r="D35" s="35"/>
      <c r="E35" s="51" t="s">
        <v>142</v>
      </c>
      <c r="F35" s="35">
        <f t="shared" si="1"/>
        <v>93.25</v>
      </c>
      <c r="G35" s="52">
        <f>F35/F39</f>
        <v>0.61147540983606552</v>
      </c>
      <c r="H35" s="34"/>
      <c r="I35" s="51" t="s">
        <v>142</v>
      </c>
      <c r="J35" s="35">
        <f t="shared" si="2"/>
        <v>14</v>
      </c>
      <c r="K35" s="52">
        <f>J35/J30</f>
        <v>9.8591549295774641E-2</v>
      </c>
    </row>
    <row r="36" spans="1:11">
      <c r="A36" s="35"/>
      <c r="B36" s="35"/>
      <c r="C36" s="35"/>
      <c r="D36" s="35"/>
      <c r="E36" s="34"/>
      <c r="F36" s="35"/>
      <c r="G36" s="34"/>
      <c r="H36" s="34"/>
      <c r="I36" s="35"/>
      <c r="J36" s="35"/>
      <c r="K36" s="35"/>
    </row>
    <row r="37" spans="1:11">
      <c r="A37" s="51" t="s">
        <v>155</v>
      </c>
      <c r="B37" s="35">
        <f>B10+C10+D10</f>
        <v>78.5</v>
      </c>
      <c r="C37" s="35">
        <f t="shared" si="0"/>
        <v>63.5</v>
      </c>
      <c r="D37" s="35"/>
      <c r="E37" s="35" t="s">
        <v>144</v>
      </c>
      <c r="F37" s="35">
        <f t="shared" si="1"/>
        <v>297</v>
      </c>
      <c r="G37" s="52"/>
      <c r="H37" s="34"/>
      <c r="I37" s="35" t="s">
        <v>144</v>
      </c>
      <c r="J37" s="35">
        <f t="shared" si="2"/>
        <v>41</v>
      </c>
      <c r="K37" s="52"/>
    </row>
    <row r="38" spans="1:11">
      <c r="A38" s="51" t="s">
        <v>156</v>
      </c>
      <c r="B38" s="35">
        <f t="shared" ref="B38:B42" si="4">B11+C11+D11</f>
        <v>15.25</v>
      </c>
      <c r="C38" s="35">
        <f t="shared" si="0"/>
        <v>11.25</v>
      </c>
      <c r="D38" s="35"/>
      <c r="E38" s="35" t="s">
        <v>145</v>
      </c>
      <c r="F38" s="35">
        <f t="shared" si="1"/>
        <v>208</v>
      </c>
      <c r="G38" s="34"/>
      <c r="H38" s="34"/>
      <c r="I38" s="35" t="s">
        <v>145</v>
      </c>
      <c r="J38" s="35">
        <f t="shared" si="2"/>
        <v>19</v>
      </c>
      <c r="K38" s="34"/>
    </row>
    <row r="39" spans="1:11">
      <c r="A39" s="51" t="s">
        <v>158</v>
      </c>
      <c r="B39" s="35">
        <f t="shared" si="4"/>
        <v>63.25</v>
      </c>
      <c r="C39" s="35">
        <f t="shared" si="0"/>
        <v>52.25</v>
      </c>
      <c r="D39" s="35"/>
      <c r="E39" s="35" t="s">
        <v>132</v>
      </c>
      <c r="F39" s="35">
        <f t="shared" si="1"/>
        <v>152.5</v>
      </c>
      <c r="G39" s="34"/>
      <c r="H39" s="34"/>
      <c r="I39" s="35" t="s">
        <v>162</v>
      </c>
      <c r="J39" s="35">
        <f t="shared" si="2"/>
        <v>142</v>
      </c>
      <c r="K39" s="34"/>
    </row>
    <row r="40" spans="1:11">
      <c r="A40" s="51" t="s">
        <v>154</v>
      </c>
      <c r="B40" s="35">
        <f t="shared" si="4"/>
        <v>58</v>
      </c>
      <c r="C40" s="35">
        <f t="shared" si="0"/>
        <v>48</v>
      </c>
      <c r="D40" s="35"/>
      <c r="E40" s="35" t="s">
        <v>152</v>
      </c>
      <c r="F40" s="54">
        <f>F37/F39</f>
        <v>1.9475409836065574</v>
      </c>
      <c r="G40" s="34"/>
      <c r="H40" s="34"/>
      <c r="I40" s="35" t="s">
        <v>152</v>
      </c>
      <c r="J40" s="54">
        <f>J37/J39</f>
        <v>0.28873239436619719</v>
      </c>
      <c r="K40" s="34"/>
    </row>
    <row r="41" spans="1:11">
      <c r="A41" s="51" t="s">
        <v>157</v>
      </c>
      <c r="B41" s="35">
        <f t="shared" si="4"/>
        <v>10.25</v>
      </c>
      <c r="C41" s="35">
        <f t="shared" si="0"/>
        <v>8.25</v>
      </c>
      <c r="D41" s="35"/>
      <c r="E41" s="35" t="s">
        <v>153</v>
      </c>
      <c r="F41" s="54">
        <f>F38/F39</f>
        <v>1.3639344262295081</v>
      </c>
      <c r="G41" s="34"/>
      <c r="H41" s="34"/>
      <c r="I41" s="35" t="s">
        <v>153</v>
      </c>
      <c r="J41" s="54">
        <f>J38/J39</f>
        <v>0.13380281690140844</v>
      </c>
      <c r="K41" s="34"/>
    </row>
    <row r="42" spans="1:11">
      <c r="A42" s="69" t="s">
        <v>159</v>
      </c>
      <c r="B42" s="55">
        <f t="shared" si="4"/>
        <v>47.75</v>
      </c>
      <c r="C42" s="55">
        <f t="shared" si="0"/>
        <v>39.75</v>
      </c>
      <c r="D42" s="35"/>
      <c r="E42" s="34"/>
      <c r="F42" s="35"/>
      <c r="G42" s="34"/>
      <c r="H42" s="34"/>
      <c r="I42" s="35"/>
      <c r="J42" s="35"/>
      <c r="K42" s="35"/>
    </row>
    <row r="43" spans="1:11">
      <c r="A43" s="35"/>
      <c r="B43" s="35"/>
      <c r="C43" s="35"/>
      <c r="D43" s="35"/>
      <c r="E43" s="35" t="s">
        <v>146</v>
      </c>
      <c r="F43" s="35">
        <f t="shared" si="1"/>
        <v>66</v>
      </c>
      <c r="G43" s="53"/>
      <c r="H43" s="34"/>
      <c r="I43" s="35" t="s">
        <v>146</v>
      </c>
      <c r="J43" s="35">
        <f t="shared" si="2"/>
        <v>7</v>
      </c>
      <c r="K43" s="53"/>
    </row>
    <row r="44" spans="1:11">
      <c r="A44" s="55" t="s">
        <v>167</v>
      </c>
      <c r="B44" s="55">
        <f>B17+C17+D17</f>
        <v>94.5</v>
      </c>
      <c r="C44" s="55">
        <f t="shared" si="0"/>
        <v>65.5</v>
      </c>
      <c r="D44" s="35"/>
      <c r="E44" s="35" t="s">
        <v>147</v>
      </c>
      <c r="F44" s="35">
        <f t="shared" si="1"/>
        <v>47</v>
      </c>
      <c r="G44" s="53">
        <f>F44/F43</f>
        <v>0.71212121212121215</v>
      </c>
      <c r="H44" s="34"/>
      <c r="I44" s="35" t="s">
        <v>147</v>
      </c>
      <c r="J44" s="35">
        <f t="shared" si="2"/>
        <v>8</v>
      </c>
      <c r="K44" s="53">
        <f>J44/J43</f>
        <v>1.1428571428571428</v>
      </c>
    </row>
    <row r="45" spans="1:11">
      <c r="A45" s="35" t="s">
        <v>168</v>
      </c>
      <c r="B45" s="35">
        <f>B18+C18+D18</f>
        <v>10.25</v>
      </c>
      <c r="C45" s="35">
        <f t="shared" si="0"/>
        <v>8.25</v>
      </c>
      <c r="D45" s="35"/>
      <c r="E45" s="35" t="s">
        <v>148</v>
      </c>
      <c r="F45" s="35">
        <f t="shared" si="1"/>
        <v>12</v>
      </c>
      <c r="G45" s="53">
        <f>F45/F43</f>
        <v>0.18181818181818182</v>
      </c>
      <c r="H45" s="34"/>
      <c r="I45" s="35" t="s">
        <v>148</v>
      </c>
      <c r="J45" s="35">
        <f t="shared" si="2"/>
        <v>5</v>
      </c>
      <c r="K45" s="53">
        <f>J45/J43</f>
        <v>0.7142857142857143</v>
      </c>
    </row>
    <row r="46" spans="1:11">
      <c r="A46" s="55" t="s">
        <v>166</v>
      </c>
      <c r="B46" s="55">
        <f>B19+C19+D19</f>
        <v>104.75</v>
      </c>
      <c r="C46" s="55">
        <f t="shared" si="0"/>
        <v>73.75</v>
      </c>
      <c r="D46" s="35"/>
      <c r="E46" s="35" t="s">
        <v>160</v>
      </c>
      <c r="F46" s="35">
        <f t="shared" si="1"/>
        <v>35</v>
      </c>
      <c r="G46" s="53">
        <f>F46/F43</f>
        <v>0.53030303030303028</v>
      </c>
      <c r="H46" s="34"/>
      <c r="I46" s="35" t="s">
        <v>160</v>
      </c>
      <c r="J46" s="35">
        <f t="shared" si="2"/>
        <v>3</v>
      </c>
      <c r="K46" s="53">
        <f>J46/J43</f>
        <v>0.42857142857142855</v>
      </c>
    </row>
    <row r="47" spans="1:11">
      <c r="A47" s="35"/>
      <c r="B47" s="35"/>
      <c r="C47" s="35"/>
      <c r="D47" s="35"/>
      <c r="E47" s="35" t="s">
        <v>150</v>
      </c>
      <c r="F47" s="35">
        <f t="shared" si="1"/>
        <v>50</v>
      </c>
      <c r="G47" s="53">
        <f>F47/F43</f>
        <v>0.75757575757575757</v>
      </c>
      <c r="H47" s="34"/>
      <c r="I47" s="35" t="s">
        <v>150</v>
      </c>
      <c r="J47" s="35">
        <f t="shared" si="2"/>
        <v>7</v>
      </c>
      <c r="K47" s="53">
        <f>J47/J43</f>
        <v>1</v>
      </c>
    </row>
    <row r="48" spans="1:11">
      <c r="A48" s="35"/>
      <c r="B48" s="35"/>
      <c r="C48" s="35"/>
      <c r="D48" s="35"/>
      <c r="E48" s="35" t="s">
        <v>151</v>
      </c>
      <c r="F48" s="35">
        <f t="shared" si="1"/>
        <v>16</v>
      </c>
      <c r="G48" s="53">
        <f>F48/F43</f>
        <v>0.24242424242424243</v>
      </c>
      <c r="H48" s="34"/>
      <c r="I48" s="35" t="s">
        <v>151</v>
      </c>
      <c r="J48" s="35">
        <f t="shared" si="2"/>
        <v>1</v>
      </c>
      <c r="K48" s="53">
        <f>J48/J43</f>
        <v>0.14285714285714285</v>
      </c>
    </row>
    <row r="49" spans="1:11">
      <c r="A49" s="35"/>
      <c r="B49" s="35"/>
      <c r="C49" s="35"/>
      <c r="D49" s="35"/>
      <c r="E49" s="35" t="s">
        <v>170</v>
      </c>
      <c r="F49" s="35">
        <f t="shared" si="1"/>
        <v>40</v>
      </c>
      <c r="G49" s="53">
        <f>F49/F44</f>
        <v>0.85106382978723405</v>
      </c>
      <c r="H49" s="34"/>
      <c r="I49" s="35" t="s">
        <v>170</v>
      </c>
      <c r="J49" s="35">
        <f t="shared" si="2"/>
        <v>7</v>
      </c>
      <c r="K49" s="53">
        <f>J49/J44</f>
        <v>0.875</v>
      </c>
    </row>
    <row r="50" spans="1:11">
      <c r="A50" s="35"/>
      <c r="B50" s="35"/>
      <c r="C50" s="35"/>
      <c r="D50" s="35"/>
      <c r="E50" s="35" t="s">
        <v>171</v>
      </c>
      <c r="F50" s="35">
        <f t="shared" si="1"/>
        <v>10</v>
      </c>
      <c r="G50" s="53">
        <f>F50/F44</f>
        <v>0.21276595744680851</v>
      </c>
      <c r="H50" s="34"/>
      <c r="I50" s="35" t="s">
        <v>171</v>
      </c>
      <c r="J50" s="35">
        <f t="shared" si="2"/>
        <v>5</v>
      </c>
      <c r="K50" s="53">
        <f>J50/J44</f>
        <v>0.625</v>
      </c>
    </row>
    <row r="51" spans="1:11">
      <c r="A51" s="35"/>
      <c r="B51" s="35"/>
      <c r="C51" s="35"/>
      <c r="D51" s="35"/>
      <c r="E51" s="35" t="s">
        <v>172</v>
      </c>
      <c r="F51" s="35">
        <f t="shared" si="1"/>
        <v>30</v>
      </c>
      <c r="G51" s="53">
        <f>F51/F44</f>
        <v>0.63829787234042556</v>
      </c>
      <c r="H51" s="34"/>
      <c r="I51" s="35" t="s">
        <v>172</v>
      </c>
      <c r="J51" s="35">
        <f t="shared" si="2"/>
        <v>2</v>
      </c>
      <c r="K51" s="53">
        <f>J51/J44</f>
        <v>0.25</v>
      </c>
    </row>
    <row r="52" spans="1:11">
      <c r="A52" s="35"/>
      <c r="B52" s="35"/>
      <c r="C52" s="35"/>
      <c r="D52" s="35"/>
      <c r="E52" s="35" t="s">
        <v>173</v>
      </c>
      <c r="F52" s="35">
        <f t="shared" si="1"/>
        <v>7</v>
      </c>
      <c r="G52" s="53">
        <f>F52/F44</f>
        <v>0.14893617021276595</v>
      </c>
      <c r="H52" s="34"/>
      <c r="I52" s="35" t="s">
        <v>173</v>
      </c>
      <c r="J52" s="35">
        <f t="shared" si="2"/>
        <v>1</v>
      </c>
      <c r="K52" s="53">
        <f>J52/J44</f>
        <v>0.125</v>
      </c>
    </row>
    <row r="53" spans="1:11">
      <c r="A53" s="35"/>
      <c r="B53" s="35"/>
      <c r="C53" s="35"/>
      <c r="D53" s="35"/>
      <c r="E53" s="35" t="s">
        <v>174</v>
      </c>
      <c r="F53" s="35">
        <f t="shared" si="1"/>
        <v>2</v>
      </c>
      <c r="G53" s="53">
        <f>F53/F44</f>
        <v>4.2553191489361701E-2</v>
      </c>
      <c r="H53" s="34"/>
      <c r="I53" s="35" t="s">
        <v>174</v>
      </c>
      <c r="J53" s="35">
        <f t="shared" si="2"/>
        <v>0</v>
      </c>
      <c r="K53" s="53">
        <f>J53/J44</f>
        <v>0</v>
      </c>
    </row>
    <row r="54" spans="1:11">
      <c r="A54" s="35"/>
      <c r="B54" s="35"/>
      <c r="C54" s="35"/>
      <c r="D54" s="35"/>
      <c r="E54" s="35" t="s">
        <v>175</v>
      </c>
      <c r="F54" s="35">
        <f t="shared" si="1"/>
        <v>5</v>
      </c>
      <c r="G54" s="53">
        <f>F54/F44</f>
        <v>0.10638297872340426</v>
      </c>
      <c r="H54" s="34"/>
      <c r="I54" s="35" t="s">
        <v>175</v>
      </c>
      <c r="J54" s="35">
        <f t="shared" si="2"/>
        <v>1</v>
      </c>
      <c r="K54" s="53">
        <f>J54/J44</f>
        <v>0.125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:G33"/>
  <sheetViews>
    <sheetView workbookViewId="0">
      <selection sqref="A1:G1"/>
    </sheetView>
  </sheetViews>
  <sheetFormatPr defaultColWidth="10.85546875" defaultRowHeight="12.75"/>
  <cols>
    <col min="1" max="16384" width="10.85546875" style="76"/>
  </cols>
  <sheetData>
    <row r="1" spans="1:7" ht="13.5" thickBot="1">
      <c r="A1" s="95" t="s">
        <v>257</v>
      </c>
      <c r="B1" s="95"/>
      <c r="C1" s="95"/>
      <c r="D1" s="95"/>
      <c r="E1" s="95"/>
      <c r="F1" s="95"/>
      <c r="G1" s="95"/>
    </row>
    <row r="2" spans="1:7" ht="26.25" thickBot="1">
      <c r="A2" s="79" t="s">
        <v>256</v>
      </c>
      <c r="B2" s="80" t="s">
        <v>103</v>
      </c>
      <c r="C2" s="80" t="s">
        <v>93</v>
      </c>
      <c r="D2" s="80" t="s">
        <v>94</v>
      </c>
      <c r="E2" s="80" t="s">
        <v>95</v>
      </c>
      <c r="F2" s="80" t="s">
        <v>96</v>
      </c>
      <c r="G2" s="81" t="s">
        <v>0</v>
      </c>
    </row>
    <row r="3" spans="1:7">
      <c r="A3" s="77" t="s">
        <v>252</v>
      </c>
      <c r="B3" s="78">
        <v>7</v>
      </c>
      <c r="C3" s="78">
        <v>2</v>
      </c>
      <c r="D3" s="78">
        <v>6</v>
      </c>
      <c r="E3" s="78">
        <v>1</v>
      </c>
      <c r="F3" s="78">
        <v>8</v>
      </c>
      <c r="G3" s="78">
        <v>24</v>
      </c>
    </row>
    <row r="4" spans="1:7">
      <c r="A4" s="77" t="s">
        <v>253</v>
      </c>
      <c r="B4" s="77">
        <v>6</v>
      </c>
      <c r="C4" s="77">
        <v>2</v>
      </c>
      <c r="D4" s="77">
        <v>6</v>
      </c>
      <c r="E4" s="77">
        <v>1</v>
      </c>
      <c r="F4" s="77">
        <v>8</v>
      </c>
      <c r="G4" s="77">
        <v>23</v>
      </c>
    </row>
    <row r="5" spans="1:7">
      <c r="A5" s="77" t="s">
        <v>254</v>
      </c>
      <c r="B5" s="77">
        <v>9</v>
      </c>
      <c r="C5" s="77">
        <v>1</v>
      </c>
      <c r="D5" s="77">
        <v>6</v>
      </c>
      <c r="E5" s="77">
        <v>0</v>
      </c>
      <c r="F5" s="77">
        <v>5</v>
      </c>
      <c r="G5" s="77">
        <v>21</v>
      </c>
    </row>
    <row r="6" spans="1:7" ht="13.5" thickBot="1">
      <c r="A6" s="82" t="s">
        <v>0</v>
      </c>
      <c r="B6" s="82">
        <f>SUM(B3:B5)</f>
        <v>22</v>
      </c>
      <c r="C6" s="82">
        <f t="shared" ref="C6:G6" si="0">SUM(C3:C5)</f>
        <v>5</v>
      </c>
      <c r="D6" s="82">
        <f t="shared" si="0"/>
        <v>18</v>
      </c>
      <c r="E6" s="82">
        <f t="shared" si="0"/>
        <v>2</v>
      </c>
      <c r="F6" s="82">
        <f t="shared" si="0"/>
        <v>21</v>
      </c>
      <c r="G6" s="82">
        <f t="shared" si="0"/>
        <v>68</v>
      </c>
    </row>
    <row r="7" spans="1:7" ht="13.5" thickBot="1">
      <c r="A7" s="83" t="s">
        <v>259</v>
      </c>
      <c r="B7" s="84">
        <f>B6/G6</f>
        <v>0.3235294117647059</v>
      </c>
      <c r="C7" s="84">
        <f>C6/G6</f>
        <v>7.3529411764705885E-2</v>
      </c>
      <c r="D7" s="84">
        <f>D6/G6</f>
        <v>0.26470588235294118</v>
      </c>
      <c r="E7" s="84">
        <f>E6/G6</f>
        <v>2.9411764705882353E-2</v>
      </c>
      <c r="F7" s="84">
        <f>F6/G6</f>
        <v>0.30882352941176472</v>
      </c>
      <c r="G7" s="84">
        <f>SUM(B7:F7)</f>
        <v>1</v>
      </c>
    </row>
    <row r="9" spans="1:7" ht="13.5" thickBot="1">
      <c r="A9" s="95" t="s">
        <v>260</v>
      </c>
      <c r="B9" s="95"/>
      <c r="C9" s="95"/>
      <c r="D9" s="95"/>
      <c r="E9" s="95"/>
      <c r="F9" s="95"/>
      <c r="G9" s="95"/>
    </row>
    <row r="10" spans="1:7" ht="26.25" thickBot="1">
      <c r="A10" s="79" t="s">
        <v>256</v>
      </c>
      <c r="B10" s="80" t="s">
        <v>103</v>
      </c>
      <c r="C10" s="80" t="s">
        <v>93</v>
      </c>
      <c r="D10" s="80" t="s">
        <v>94</v>
      </c>
      <c r="E10" s="80" t="s">
        <v>95</v>
      </c>
      <c r="F10" s="80" t="s">
        <v>96</v>
      </c>
      <c r="G10" s="81" t="s">
        <v>0</v>
      </c>
    </row>
    <row r="11" spans="1:7">
      <c r="A11" s="77" t="s">
        <v>252</v>
      </c>
      <c r="B11" s="78">
        <v>6</v>
      </c>
      <c r="C11" s="78">
        <v>1</v>
      </c>
      <c r="D11" s="78">
        <v>3</v>
      </c>
      <c r="E11" s="78">
        <v>1</v>
      </c>
      <c r="F11" s="78">
        <v>3</v>
      </c>
      <c r="G11" s="78">
        <v>14</v>
      </c>
    </row>
    <row r="12" spans="1:7">
      <c r="A12" s="77" t="s">
        <v>253</v>
      </c>
      <c r="B12" s="77">
        <v>5</v>
      </c>
      <c r="C12" s="77">
        <v>1</v>
      </c>
      <c r="D12" s="77">
        <v>5</v>
      </c>
      <c r="E12" s="77">
        <v>1</v>
      </c>
      <c r="F12" s="77">
        <v>5</v>
      </c>
      <c r="G12" s="77">
        <v>17</v>
      </c>
    </row>
    <row r="13" spans="1:7">
      <c r="A13" s="77" t="s">
        <v>254</v>
      </c>
      <c r="B13" s="77">
        <v>8</v>
      </c>
      <c r="C13" s="77">
        <v>1</v>
      </c>
      <c r="D13" s="77">
        <v>5</v>
      </c>
      <c r="E13" s="77">
        <v>0</v>
      </c>
      <c r="F13" s="77">
        <v>4</v>
      </c>
      <c r="G13" s="77">
        <v>18</v>
      </c>
    </row>
    <row r="14" spans="1:7" ht="13.5" thickBot="1">
      <c r="A14" s="82" t="s">
        <v>0</v>
      </c>
      <c r="B14" s="82">
        <f>SUM(B11:B13)</f>
        <v>19</v>
      </c>
      <c r="C14" s="82">
        <f t="shared" ref="C14" si="1">SUM(C11:C13)</f>
        <v>3</v>
      </c>
      <c r="D14" s="82">
        <f t="shared" ref="D14" si="2">SUM(D11:D13)</f>
        <v>13</v>
      </c>
      <c r="E14" s="82">
        <f t="shared" ref="E14" si="3">SUM(E11:E13)</f>
        <v>2</v>
      </c>
      <c r="F14" s="82">
        <f t="shared" ref="F14" si="4">SUM(F11:F13)</f>
        <v>12</v>
      </c>
      <c r="G14" s="82">
        <f t="shared" ref="G14" si="5">SUM(G11:G13)</f>
        <v>49</v>
      </c>
    </row>
    <row r="15" spans="1:7" ht="13.5" thickBot="1">
      <c r="A15" s="83" t="s">
        <v>259</v>
      </c>
      <c r="B15" s="84">
        <f>B14/G14</f>
        <v>0.38775510204081631</v>
      </c>
      <c r="C15" s="84">
        <f>C14/G14</f>
        <v>6.1224489795918366E-2</v>
      </c>
      <c r="D15" s="84">
        <f>D14/G14</f>
        <v>0.26530612244897961</v>
      </c>
      <c r="E15" s="84">
        <f>E14/G14</f>
        <v>4.0816326530612242E-2</v>
      </c>
      <c r="F15" s="84">
        <f>F14/G14</f>
        <v>0.24489795918367346</v>
      </c>
      <c r="G15" s="84">
        <f>SUM(B15:F15)</f>
        <v>1</v>
      </c>
    </row>
    <row r="19" spans="1:7" ht="13.5" thickBot="1">
      <c r="A19" s="95" t="s">
        <v>258</v>
      </c>
      <c r="B19" s="95"/>
      <c r="C19" s="95"/>
      <c r="D19" s="95"/>
      <c r="E19" s="95"/>
      <c r="F19" s="95"/>
      <c r="G19" s="95"/>
    </row>
    <row r="20" spans="1:7" ht="26.25" thickBot="1">
      <c r="A20" s="79" t="s">
        <v>256</v>
      </c>
      <c r="B20" s="80" t="s">
        <v>103</v>
      </c>
      <c r="C20" s="80" t="s">
        <v>93</v>
      </c>
      <c r="D20" s="80" t="s">
        <v>94</v>
      </c>
      <c r="E20" s="80" t="s">
        <v>95</v>
      </c>
      <c r="F20" s="80" t="s">
        <v>96</v>
      </c>
      <c r="G20" s="81" t="s">
        <v>0</v>
      </c>
    </row>
    <row r="21" spans="1:7">
      <c r="A21" s="77" t="s">
        <v>252</v>
      </c>
      <c r="B21" s="78">
        <v>2</v>
      </c>
      <c r="C21" s="78">
        <v>0</v>
      </c>
      <c r="D21" s="78">
        <v>0</v>
      </c>
      <c r="E21" s="78">
        <v>0</v>
      </c>
      <c r="F21" s="78">
        <v>0</v>
      </c>
      <c r="G21" s="78">
        <v>2</v>
      </c>
    </row>
    <row r="22" spans="1:7">
      <c r="A22" s="77" t="s">
        <v>253</v>
      </c>
      <c r="B22" s="77">
        <v>1</v>
      </c>
      <c r="C22" s="77">
        <v>0</v>
      </c>
      <c r="D22" s="77">
        <v>0</v>
      </c>
      <c r="E22" s="77">
        <v>1</v>
      </c>
      <c r="F22" s="77">
        <v>2</v>
      </c>
      <c r="G22" s="77">
        <v>4</v>
      </c>
    </row>
    <row r="23" spans="1:7">
      <c r="A23" s="77" t="s">
        <v>254</v>
      </c>
      <c r="B23" s="77">
        <v>1</v>
      </c>
      <c r="C23" s="77">
        <v>0</v>
      </c>
      <c r="D23" s="77">
        <v>0</v>
      </c>
      <c r="E23" s="77">
        <v>0</v>
      </c>
      <c r="F23" s="77">
        <v>1</v>
      </c>
      <c r="G23" s="77">
        <v>2</v>
      </c>
    </row>
    <row r="24" spans="1:7" ht="13.5" thickBot="1">
      <c r="A24" s="82" t="s">
        <v>0</v>
      </c>
      <c r="B24" s="82">
        <f>SUM(B21:B23)</f>
        <v>4</v>
      </c>
      <c r="C24" s="82">
        <f t="shared" ref="C24" si="6">SUM(C21:C23)</f>
        <v>0</v>
      </c>
      <c r="D24" s="82">
        <f t="shared" ref="D24" si="7">SUM(D21:D23)</f>
        <v>0</v>
      </c>
      <c r="E24" s="82">
        <f t="shared" ref="E24" si="8">SUM(E21:E23)</f>
        <v>1</v>
      </c>
      <c r="F24" s="82">
        <f t="shared" ref="F24" si="9">SUM(F21:F23)</f>
        <v>3</v>
      </c>
      <c r="G24" s="82">
        <f t="shared" ref="G24" si="10">SUM(G21:G23)</f>
        <v>8</v>
      </c>
    </row>
    <row r="25" spans="1:7" ht="13.5" thickBot="1">
      <c r="A25" s="83" t="s">
        <v>259</v>
      </c>
      <c r="B25" s="84">
        <f>B24/G24</f>
        <v>0.5</v>
      </c>
      <c r="C25" s="84">
        <f>C24/G24</f>
        <v>0</v>
      </c>
      <c r="D25" s="84">
        <f>D24/G24</f>
        <v>0</v>
      </c>
      <c r="E25" s="84">
        <f>E24/G24</f>
        <v>0.125</v>
      </c>
      <c r="F25" s="84">
        <f>F24/G24</f>
        <v>0.375</v>
      </c>
      <c r="G25" s="84">
        <f>SUM(B25:F25)</f>
        <v>1</v>
      </c>
    </row>
    <row r="27" spans="1:7" ht="13.5" thickBot="1">
      <c r="A27" s="95" t="s">
        <v>260</v>
      </c>
      <c r="B27" s="95"/>
      <c r="C27" s="95"/>
      <c r="D27" s="95"/>
      <c r="E27" s="95"/>
      <c r="F27" s="95"/>
      <c r="G27" s="95"/>
    </row>
    <row r="28" spans="1:7" ht="26.25" thickBot="1">
      <c r="A28" s="79" t="s">
        <v>256</v>
      </c>
      <c r="B28" s="80" t="s">
        <v>103</v>
      </c>
      <c r="C28" s="80" t="s">
        <v>93</v>
      </c>
      <c r="D28" s="80" t="s">
        <v>94</v>
      </c>
      <c r="E28" s="80" t="s">
        <v>95</v>
      </c>
      <c r="F28" s="80" t="s">
        <v>96</v>
      </c>
      <c r="G28" s="81" t="s">
        <v>0</v>
      </c>
    </row>
    <row r="29" spans="1:7">
      <c r="A29" s="77" t="s">
        <v>252</v>
      </c>
      <c r="B29" s="78">
        <v>2</v>
      </c>
      <c r="C29" s="78">
        <v>0</v>
      </c>
      <c r="D29" s="78">
        <v>0</v>
      </c>
      <c r="E29" s="78">
        <v>0</v>
      </c>
      <c r="F29" s="78">
        <v>0</v>
      </c>
      <c r="G29" s="78">
        <v>2</v>
      </c>
    </row>
    <row r="30" spans="1:7">
      <c r="A30" s="77" t="s">
        <v>253</v>
      </c>
      <c r="B30" s="77">
        <v>1</v>
      </c>
      <c r="C30" s="77">
        <v>0</v>
      </c>
      <c r="D30" s="77">
        <v>0</v>
      </c>
      <c r="E30" s="77">
        <v>1</v>
      </c>
      <c r="F30" s="77">
        <v>2</v>
      </c>
      <c r="G30" s="77">
        <v>4</v>
      </c>
    </row>
    <row r="31" spans="1:7">
      <c r="A31" s="77" t="s">
        <v>254</v>
      </c>
      <c r="B31" s="77">
        <v>1</v>
      </c>
      <c r="C31" s="77">
        <v>0</v>
      </c>
      <c r="D31" s="77">
        <v>0</v>
      </c>
      <c r="E31" s="77">
        <v>0</v>
      </c>
      <c r="F31" s="77">
        <v>1</v>
      </c>
      <c r="G31" s="77">
        <v>2</v>
      </c>
    </row>
    <row r="32" spans="1:7" ht="13.5" thickBot="1">
      <c r="A32" s="82" t="s">
        <v>0</v>
      </c>
      <c r="B32" s="82">
        <f>SUM(B29:B31)</f>
        <v>4</v>
      </c>
      <c r="C32" s="82">
        <f t="shared" ref="C32" si="11">SUM(C29:C31)</f>
        <v>0</v>
      </c>
      <c r="D32" s="82">
        <f t="shared" ref="D32" si="12">SUM(D29:D31)</f>
        <v>0</v>
      </c>
      <c r="E32" s="82">
        <f t="shared" ref="E32" si="13">SUM(E29:E31)</f>
        <v>1</v>
      </c>
      <c r="F32" s="82">
        <f t="shared" ref="F32" si="14">SUM(F29:F31)</f>
        <v>3</v>
      </c>
      <c r="G32" s="82">
        <f t="shared" ref="G32" si="15">SUM(G29:G31)</f>
        <v>8</v>
      </c>
    </row>
    <row r="33" spans="1:7" ht="13.5" thickBot="1">
      <c r="A33" s="83" t="s">
        <v>259</v>
      </c>
      <c r="B33" s="84">
        <f>B32/G32</f>
        <v>0.5</v>
      </c>
      <c r="C33" s="84">
        <f>C32/G32</f>
        <v>0</v>
      </c>
      <c r="D33" s="84">
        <f>D32/G32</f>
        <v>0</v>
      </c>
      <c r="E33" s="84">
        <f>E32/G32</f>
        <v>0.125</v>
      </c>
      <c r="F33" s="84">
        <f>F32/G32</f>
        <v>0.375</v>
      </c>
      <c r="G33" s="84">
        <f>SUM(B33:F33)</f>
        <v>1</v>
      </c>
    </row>
  </sheetData>
  <mergeCells count="4">
    <mergeCell ref="A1:G1"/>
    <mergeCell ref="A9:G9"/>
    <mergeCell ref="A19:G19"/>
    <mergeCell ref="A27:G2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8"/>
  <sheetViews>
    <sheetView tabSelected="1" workbookViewId="0">
      <selection sqref="A1:J1"/>
    </sheetView>
  </sheetViews>
  <sheetFormatPr defaultColWidth="10.85546875" defaultRowHeight="15.75"/>
  <cols>
    <col min="1" max="1" width="20.28515625" style="85" bestFit="1" customWidth="1"/>
    <col min="2" max="2" width="13.85546875" style="85" bestFit="1" customWidth="1"/>
    <col min="3" max="3" width="10.7109375" style="85" customWidth="1"/>
    <col min="4" max="4" width="23.42578125" style="85" bestFit="1" customWidth="1"/>
    <col min="5" max="5" width="20.42578125" style="85" bestFit="1" customWidth="1"/>
    <col min="6" max="7" width="5.28515625" style="85" hidden="1" customWidth="1"/>
    <col min="8" max="8" width="5.7109375" style="85" hidden="1" customWidth="1"/>
    <col min="9" max="9" width="6.140625" style="85" hidden="1" customWidth="1"/>
    <col min="10" max="16384" width="10.85546875" style="85"/>
  </cols>
  <sheetData>
    <row r="1" spans="1:10" ht="16.5" thickBot="1">
      <c r="A1" s="96" t="s">
        <v>475</v>
      </c>
      <c r="B1" s="96"/>
      <c r="C1" s="96"/>
      <c r="D1" s="96"/>
      <c r="E1" s="96"/>
      <c r="F1" s="96"/>
      <c r="G1" s="96"/>
      <c r="H1" s="96"/>
      <c r="I1" s="96"/>
      <c r="J1" s="96"/>
    </row>
    <row r="2" spans="1:10" s="86" customFormat="1" ht="16.5" thickBot="1">
      <c r="A2" s="87" t="s">
        <v>470</v>
      </c>
      <c r="B2" s="87" t="s">
        <v>471</v>
      </c>
      <c r="C2" s="87" t="s">
        <v>472</v>
      </c>
      <c r="D2" s="87" t="s">
        <v>473</v>
      </c>
      <c r="E2" s="87" t="s">
        <v>474</v>
      </c>
      <c r="F2" s="87"/>
      <c r="G2" s="87"/>
      <c r="H2" s="87"/>
      <c r="I2" s="87"/>
      <c r="J2" s="87" t="s">
        <v>469</v>
      </c>
    </row>
    <row r="3" spans="1:10">
      <c r="A3" s="85" t="s">
        <v>453</v>
      </c>
      <c r="B3" s="85" t="s">
        <v>454</v>
      </c>
      <c r="C3" s="85" t="s">
        <v>455</v>
      </c>
      <c r="D3" s="85" t="s">
        <v>456</v>
      </c>
      <c r="E3" s="85" t="s">
        <v>2</v>
      </c>
      <c r="F3" s="85">
        <v>1</v>
      </c>
      <c r="G3" s="85">
        <v>1</v>
      </c>
      <c r="H3" s="85">
        <v>1</v>
      </c>
      <c r="I3" s="85">
        <f t="shared" ref="I3:I34" si="0">SUM(F3:H3)</f>
        <v>3</v>
      </c>
      <c r="J3" s="85" t="s">
        <v>270</v>
      </c>
    </row>
    <row r="4" spans="1:10">
      <c r="A4" s="85" t="s">
        <v>406</v>
      </c>
      <c r="B4" s="85" t="s">
        <v>407</v>
      </c>
      <c r="C4" s="85" t="s">
        <v>408</v>
      </c>
      <c r="D4" s="85" t="s">
        <v>409</v>
      </c>
      <c r="E4" s="85" t="s">
        <v>2</v>
      </c>
      <c r="G4" s="85">
        <v>1</v>
      </c>
      <c r="H4" s="85">
        <v>1</v>
      </c>
      <c r="I4" s="85">
        <f t="shared" si="0"/>
        <v>2</v>
      </c>
      <c r="J4" s="85" t="s">
        <v>96</v>
      </c>
    </row>
    <row r="5" spans="1:10">
      <c r="A5" s="85" t="s">
        <v>336</v>
      </c>
      <c r="B5" s="85" t="s">
        <v>337</v>
      </c>
      <c r="C5" s="85" t="s">
        <v>338</v>
      </c>
      <c r="D5" s="85" t="s">
        <v>339</v>
      </c>
      <c r="E5" s="85" t="s">
        <v>2</v>
      </c>
      <c r="F5" s="85">
        <v>1</v>
      </c>
      <c r="G5" s="85">
        <v>1</v>
      </c>
      <c r="H5" s="85">
        <v>1</v>
      </c>
      <c r="I5" s="85">
        <f t="shared" si="0"/>
        <v>3</v>
      </c>
      <c r="J5" s="85" t="s">
        <v>270</v>
      </c>
    </row>
    <row r="6" spans="1:10">
      <c r="A6" s="85" t="s">
        <v>379</v>
      </c>
      <c r="B6" s="85" t="s">
        <v>380</v>
      </c>
      <c r="C6" s="85" t="s">
        <v>381</v>
      </c>
      <c r="D6" s="85" t="s">
        <v>382</v>
      </c>
      <c r="E6" s="85" t="s">
        <v>265</v>
      </c>
      <c r="F6" s="85">
        <v>1</v>
      </c>
      <c r="G6" s="85">
        <v>1</v>
      </c>
      <c r="H6" s="85">
        <v>1</v>
      </c>
      <c r="I6" s="85">
        <f t="shared" si="0"/>
        <v>3</v>
      </c>
      <c r="J6" s="85" t="s">
        <v>96</v>
      </c>
    </row>
    <row r="7" spans="1:10">
      <c r="A7" s="85" t="s">
        <v>431</v>
      </c>
      <c r="B7" s="85" t="s">
        <v>432</v>
      </c>
      <c r="C7" s="85" t="s">
        <v>433</v>
      </c>
      <c r="D7" s="85" t="s">
        <v>434</v>
      </c>
      <c r="E7" s="85" t="s">
        <v>265</v>
      </c>
      <c r="G7" s="85">
        <v>1</v>
      </c>
      <c r="H7" s="85">
        <v>1</v>
      </c>
      <c r="I7" s="85">
        <f t="shared" si="0"/>
        <v>2</v>
      </c>
      <c r="J7" s="85" t="s">
        <v>435</v>
      </c>
    </row>
    <row r="8" spans="1:10">
      <c r="A8" s="85" t="s">
        <v>383</v>
      </c>
      <c r="B8" s="85" t="s">
        <v>384</v>
      </c>
      <c r="C8" s="85" t="s">
        <v>385</v>
      </c>
      <c r="D8" s="85" t="s">
        <v>382</v>
      </c>
      <c r="E8" s="85" t="s">
        <v>265</v>
      </c>
      <c r="F8" s="85">
        <v>1</v>
      </c>
      <c r="G8" s="85">
        <v>1</v>
      </c>
      <c r="H8" s="85">
        <v>1</v>
      </c>
      <c r="I8" s="85">
        <f t="shared" si="0"/>
        <v>3</v>
      </c>
      <c r="J8" s="85" t="s">
        <v>96</v>
      </c>
    </row>
    <row r="9" spans="1:10">
      <c r="A9" s="85" t="s">
        <v>266</v>
      </c>
      <c r="B9" s="85" t="s">
        <v>267</v>
      </c>
      <c r="C9" s="85" t="s">
        <v>268</v>
      </c>
      <c r="D9" s="85" t="s">
        <v>269</v>
      </c>
      <c r="E9" s="85" t="s">
        <v>265</v>
      </c>
      <c r="F9" s="85">
        <v>1</v>
      </c>
      <c r="H9" s="85">
        <v>1</v>
      </c>
      <c r="I9" s="85">
        <f t="shared" si="0"/>
        <v>2</v>
      </c>
      <c r="J9" s="85" t="s">
        <v>270</v>
      </c>
    </row>
    <row r="10" spans="1:10">
      <c r="A10" s="85" t="s">
        <v>266</v>
      </c>
      <c r="B10" s="85" t="s">
        <v>319</v>
      </c>
      <c r="C10" s="85" t="s">
        <v>320</v>
      </c>
      <c r="D10" s="85" t="s">
        <v>321</v>
      </c>
      <c r="E10" s="85" t="s">
        <v>274</v>
      </c>
      <c r="G10" s="85">
        <v>1</v>
      </c>
      <c r="I10" s="85">
        <f t="shared" si="0"/>
        <v>1</v>
      </c>
      <c r="J10" s="85" t="s">
        <v>57</v>
      </c>
    </row>
    <row r="11" spans="1:10">
      <c r="A11" s="85" t="s">
        <v>266</v>
      </c>
      <c r="B11" s="85" t="s">
        <v>340</v>
      </c>
      <c r="C11" s="85" t="s">
        <v>341</v>
      </c>
      <c r="D11" s="85" t="s">
        <v>339</v>
      </c>
      <c r="E11" s="85" t="s">
        <v>2</v>
      </c>
      <c r="F11" s="85">
        <v>1</v>
      </c>
      <c r="G11" s="85">
        <v>1</v>
      </c>
      <c r="H11" s="85">
        <v>1</v>
      </c>
      <c r="I11" s="85">
        <f t="shared" si="0"/>
        <v>3</v>
      </c>
      <c r="J11" s="85" t="s">
        <v>270</v>
      </c>
    </row>
    <row r="12" spans="1:10">
      <c r="A12" s="85" t="s">
        <v>358</v>
      </c>
      <c r="B12" s="85" t="s">
        <v>359</v>
      </c>
      <c r="C12" s="85" t="s">
        <v>360</v>
      </c>
      <c r="D12" s="85" t="s">
        <v>361</v>
      </c>
      <c r="E12" s="85" t="s">
        <v>274</v>
      </c>
      <c r="G12" s="85">
        <v>1</v>
      </c>
      <c r="H12" s="85">
        <v>1</v>
      </c>
      <c r="I12" s="85">
        <f t="shared" si="0"/>
        <v>2</v>
      </c>
      <c r="J12" s="85" t="s">
        <v>270</v>
      </c>
    </row>
    <row r="13" spans="1:10">
      <c r="A13" s="85" t="s">
        <v>436</v>
      </c>
      <c r="B13" s="85" t="s">
        <v>437</v>
      </c>
      <c r="C13" s="85" t="s">
        <v>438</v>
      </c>
      <c r="D13" s="85" t="s">
        <v>434</v>
      </c>
      <c r="E13" s="85" t="s">
        <v>274</v>
      </c>
      <c r="H13" s="85">
        <v>1</v>
      </c>
      <c r="I13" s="85">
        <f t="shared" si="0"/>
        <v>1</v>
      </c>
      <c r="J13" s="85" t="s">
        <v>57</v>
      </c>
    </row>
    <row r="14" spans="1:10">
      <c r="A14" s="85" t="s">
        <v>289</v>
      </c>
      <c r="B14" s="85" t="s">
        <v>290</v>
      </c>
      <c r="C14" s="85" t="s">
        <v>291</v>
      </c>
      <c r="D14" s="85" t="s">
        <v>292</v>
      </c>
      <c r="E14" s="85" t="s">
        <v>265</v>
      </c>
      <c r="F14" s="85">
        <v>1</v>
      </c>
      <c r="I14" s="85">
        <f t="shared" si="0"/>
        <v>1</v>
      </c>
      <c r="J14" s="85" t="s">
        <v>96</v>
      </c>
    </row>
    <row r="15" spans="1:10">
      <c r="A15" s="85" t="s">
        <v>439</v>
      </c>
      <c r="B15" s="85" t="s">
        <v>440</v>
      </c>
      <c r="C15" s="85" t="s">
        <v>441</v>
      </c>
      <c r="D15" s="85" t="s">
        <v>434</v>
      </c>
      <c r="E15" s="85" t="s">
        <v>274</v>
      </c>
      <c r="G15" s="85">
        <v>1</v>
      </c>
      <c r="I15" s="85">
        <f t="shared" si="0"/>
        <v>1</v>
      </c>
      <c r="J15" s="85" t="s">
        <v>435</v>
      </c>
    </row>
    <row r="16" spans="1:10">
      <c r="A16" s="85" t="s">
        <v>293</v>
      </c>
      <c r="B16" s="85" t="s">
        <v>294</v>
      </c>
      <c r="C16" s="85" t="s">
        <v>295</v>
      </c>
      <c r="D16" s="85" t="s">
        <v>292</v>
      </c>
      <c r="E16" s="85" t="s">
        <v>274</v>
      </c>
      <c r="F16" s="85">
        <v>1</v>
      </c>
      <c r="I16" s="85">
        <f t="shared" si="0"/>
        <v>1</v>
      </c>
      <c r="J16" s="85" t="s">
        <v>96</v>
      </c>
    </row>
    <row r="17" spans="1:10">
      <c r="A17" s="85" t="s">
        <v>352</v>
      </c>
      <c r="B17" s="85" t="s">
        <v>353</v>
      </c>
      <c r="C17" s="85" t="s">
        <v>354</v>
      </c>
      <c r="D17" s="85" t="s">
        <v>355</v>
      </c>
      <c r="E17" s="85" t="s">
        <v>274</v>
      </c>
      <c r="F17" s="85">
        <v>1</v>
      </c>
      <c r="G17" s="85">
        <v>1</v>
      </c>
      <c r="H17" s="85">
        <v>1</v>
      </c>
      <c r="I17" s="85">
        <f t="shared" si="0"/>
        <v>3</v>
      </c>
      <c r="J17" s="85" t="s">
        <v>270</v>
      </c>
    </row>
    <row r="18" spans="1:10">
      <c r="A18" s="85" t="s">
        <v>296</v>
      </c>
      <c r="B18" s="85" t="s">
        <v>297</v>
      </c>
      <c r="C18" s="85" t="s">
        <v>298</v>
      </c>
      <c r="D18" s="85" t="s">
        <v>299</v>
      </c>
      <c r="E18" s="85" t="s">
        <v>274</v>
      </c>
      <c r="F18" s="85">
        <v>1</v>
      </c>
      <c r="G18" s="85">
        <v>1</v>
      </c>
      <c r="H18" s="85">
        <v>1</v>
      </c>
      <c r="I18" s="85">
        <f t="shared" si="0"/>
        <v>3</v>
      </c>
      <c r="J18" s="85" t="s">
        <v>57</v>
      </c>
    </row>
    <row r="19" spans="1:10">
      <c r="A19" s="85" t="s">
        <v>410</v>
      </c>
      <c r="B19" s="85" t="s">
        <v>262</v>
      </c>
      <c r="C19" s="85" t="s">
        <v>411</v>
      </c>
      <c r="D19" s="85" t="s">
        <v>409</v>
      </c>
      <c r="E19" s="85" t="s">
        <v>265</v>
      </c>
      <c r="G19" s="85">
        <v>1</v>
      </c>
      <c r="I19" s="85">
        <f t="shared" si="0"/>
        <v>1</v>
      </c>
      <c r="J19" s="85" t="s">
        <v>96</v>
      </c>
    </row>
    <row r="20" spans="1:10">
      <c r="A20" s="85" t="s">
        <v>362</v>
      </c>
      <c r="B20" s="85" t="s">
        <v>363</v>
      </c>
      <c r="C20" s="85" t="s">
        <v>364</v>
      </c>
      <c r="D20" s="85" t="s">
        <v>361</v>
      </c>
      <c r="E20" s="85" t="s">
        <v>285</v>
      </c>
      <c r="F20" s="85">
        <v>1</v>
      </c>
      <c r="I20" s="85">
        <f t="shared" si="0"/>
        <v>1</v>
      </c>
      <c r="J20" s="85" t="s">
        <v>270</v>
      </c>
    </row>
    <row r="21" spans="1:10">
      <c r="A21" s="85" t="s">
        <v>300</v>
      </c>
      <c r="B21" s="85" t="s">
        <v>301</v>
      </c>
      <c r="C21" s="85" t="s">
        <v>302</v>
      </c>
      <c r="D21" s="85" t="s">
        <v>299</v>
      </c>
      <c r="E21" s="85" t="s">
        <v>265</v>
      </c>
      <c r="F21" s="85">
        <v>1</v>
      </c>
      <c r="G21" s="85">
        <v>1</v>
      </c>
      <c r="H21" s="85">
        <v>1</v>
      </c>
      <c r="I21" s="85">
        <f t="shared" si="0"/>
        <v>3</v>
      </c>
      <c r="J21" s="85" t="s">
        <v>57</v>
      </c>
    </row>
    <row r="22" spans="1:10">
      <c r="A22" s="85" t="s">
        <v>309</v>
      </c>
      <c r="B22" s="85" t="s">
        <v>310</v>
      </c>
      <c r="C22" s="85" t="s">
        <v>311</v>
      </c>
      <c r="D22" s="85" t="s">
        <v>312</v>
      </c>
      <c r="E22" s="85" t="s">
        <v>2</v>
      </c>
      <c r="F22" s="85">
        <v>1</v>
      </c>
      <c r="G22" s="85">
        <v>1</v>
      </c>
      <c r="I22" s="85">
        <f t="shared" si="0"/>
        <v>2</v>
      </c>
      <c r="J22" s="85" t="s">
        <v>55</v>
      </c>
    </row>
    <row r="23" spans="1:10">
      <c r="A23" s="85" t="s">
        <v>442</v>
      </c>
      <c r="B23" s="85" t="s">
        <v>443</v>
      </c>
      <c r="C23" s="85" t="s">
        <v>444</v>
      </c>
      <c r="D23" s="85" t="s">
        <v>434</v>
      </c>
      <c r="E23" s="85" t="s">
        <v>274</v>
      </c>
      <c r="H23" s="85">
        <v>1</v>
      </c>
      <c r="I23" s="85">
        <f t="shared" si="0"/>
        <v>1</v>
      </c>
      <c r="J23" s="85" t="s">
        <v>57</v>
      </c>
    </row>
    <row r="24" spans="1:10">
      <c r="A24" s="85" t="s">
        <v>281</v>
      </c>
      <c r="B24" s="85" t="s">
        <v>282</v>
      </c>
      <c r="C24" s="85" t="s">
        <v>283</v>
      </c>
      <c r="D24" s="85" t="s">
        <v>284</v>
      </c>
      <c r="E24" s="85" t="s">
        <v>285</v>
      </c>
      <c r="F24" s="85">
        <v>1</v>
      </c>
      <c r="G24" s="85">
        <v>1</v>
      </c>
      <c r="H24" s="85">
        <v>1</v>
      </c>
      <c r="I24" s="85">
        <f t="shared" si="0"/>
        <v>3</v>
      </c>
      <c r="J24" s="85" t="s">
        <v>96</v>
      </c>
    </row>
    <row r="25" spans="1:10">
      <c r="A25" s="85" t="s">
        <v>457</v>
      </c>
      <c r="B25" s="85" t="s">
        <v>458</v>
      </c>
      <c r="C25" s="85" t="s">
        <v>459</v>
      </c>
      <c r="D25" s="85" t="s">
        <v>456</v>
      </c>
      <c r="E25" s="85" t="s">
        <v>285</v>
      </c>
      <c r="F25" s="85">
        <v>1</v>
      </c>
      <c r="G25" s="85">
        <v>1</v>
      </c>
      <c r="H25" s="85">
        <v>1</v>
      </c>
      <c r="I25" s="85">
        <f t="shared" si="0"/>
        <v>3</v>
      </c>
      <c r="J25" s="85" t="s">
        <v>270</v>
      </c>
    </row>
    <row r="26" spans="1:10">
      <c r="A26" s="85" t="s">
        <v>303</v>
      </c>
      <c r="B26" s="85" t="s">
        <v>304</v>
      </c>
      <c r="C26" s="85" t="s">
        <v>305</v>
      </c>
      <c r="D26" s="85" t="s">
        <v>299</v>
      </c>
      <c r="E26" s="85" t="s">
        <v>285</v>
      </c>
      <c r="F26" s="85">
        <v>1</v>
      </c>
      <c r="H26" s="85">
        <v>1</v>
      </c>
      <c r="I26" s="85">
        <f t="shared" si="0"/>
        <v>2</v>
      </c>
      <c r="J26" s="85" t="s">
        <v>57</v>
      </c>
    </row>
    <row r="27" spans="1:10">
      <c r="A27" s="85" t="s">
        <v>261</v>
      </c>
      <c r="B27" s="85" t="s">
        <v>262</v>
      </c>
      <c r="C27" s="85" t="s">
        <v>263</v>
      </c>
      <c r="D27" s="85" t="s">
        <v>264</v>
      </c>
      <c r="E27" s="85" t="s">
        <v>265</v>
      </c>
      <c r="F27" s="85">
        <v>1</v>
      </c>
      <c r="I27" s="85">
        <f t="shared" si="0"/>
        <v>1</v>
      </c>
      <c r="J27" s="85" t="s">
        <v>57</v>
      </c>
    </row>
    <row r="28" spans="1:10">
      <c r="A28" s="85" t="s">
        <v>368</v>
      </c>
      <c r="B28" s="85" t="s">
        <v>369</v>
      </c>
      <c r="C28" s="85" t="s">
        <v>370</v>
      </c>
      <c r="D28" s="85" t="s">
        <v>371</v>
      </c>
      <c r="E28" s="85" t="s">
        <v>274</v>
      </c>
      <c r="F28" s="85">
        <v>1</v>
      </c>
      <c r="H28" s="85">
        <v>1</v>
      </c>
      <c r="I28" s="85">
        <f t="shared" si="0"/>
        <v>2</v>
      </c>
      <c r="J28" s="85" t="s">
        <v>270</v>
      </c>
    </row>
    <row r="29" spans="1:10">
      <c r="A29" s="85" t="s">
        <v>375</v>
      </c>
      <c r="B29" s="85" t="s">
        <v>376</v>
      </c>
      <c r="C29" s="85" t="s">
        <v>377</v>
      </c>
      <c r="D29" s="85" t="s">
        <v>378</v>
      </c>
      <c r="E29" s="85" t="s">
        <v>265</v>
      </c>
      <c r="F29" s="85">
        <v>1</v>
      </c>
      <c r="G29" s="85">
        <v>1</v>
      </c>
      <c r="H29" s="85">
        <v>1</v>
      </c>
      <c r="I29" s="85">
        <f t="shared" si="0"/>
        <v>3</v>
      </c>
      <c r="J29" s="85" t="s">
        <v>270</v>
      </c>
    </row>
    <row r="30" spans="1:10">
      <c r="A30" s="85" t="s">
        <v>392</v>
      </c>
      <c r="B30" s="85" t="s">
        <v>393</v>
      </c>
      <c r="C30" s="85" t="s">
        <v>394</v>
      </c>
      <c r="D30" s="85" t="s">
        <v>395</v>
      </c>
      <c r="E30" s="85" t="s">
        <v>285</v>
      </c>
      <c r="F30" s="85">
        <v>1</v>
      </c>
      <c r="I30" s="85">
        <f t="shared" si="0"/>
        <v>1</v>
      </c>
      <c r="J30" s="85" t="s">
        <v>270</v>
      </c>
    </row>
    <row r="31" spans="1:10">
      <c r="A31" s="85" t="s">
        <v>342</v>
      </c>
      <c r="B31" s="85" t="s">
        <v>301</v>
      </c>
      <c r="C31" s="85" t="s">
        <v>343</v>
      </c>
      <c r="D31" s="85" t="s">
        <v>339</v>
      </c>
      <c r="E31" s="85" t="s">
        <v>2</v>
      </c>
      <c r="F31" s="85">
        <v>1</v>
      </c>
      <c r="G31" s="85">
        <v>1</v>
      </c>
      <c r="H31" s="85">
        <v>1</v>
      </c>
      <c r="I31" s="85">
        <f t="shared" si="0"/>
        <v>3</v>
      </c>
      <c r="J31" s="85" t="s">
        <v>270</v>
      </c>
    </row>
    <row r="32" spans="1:10">
      <c r="A32" s="85" t="s">
        <v>412</v>
      </c>
      <c r="B32" s="85" t="s">
        <v>290</v>
      </c>
      <c r="C32" s="85" t="s">
        <v>413</v>
      </c>
      <c r="D32" s="85" t="s">
        <v>409</v>
      </c>
      <c r="E32" s="85" t="s">
        <v>2</v>
      </c>
      <c r="G32" s="85">
        <v>1</v>
      </c>
      <c r="H32" s="85">
        <v>1</v>
      </c>
      <c r="I32" s="85">
        <f t="shared" si="0"/>
        <v>2</v>
      </c>
      <c r="J32" s="85" t="s">
        <v>96</v>
      </c>
    </row>
    <row r="33" spans="1:10">
      <c r="A33" s="85" t="s">
        <v>313</v>
      </c>
      <c r="B33" s="85" t="s">
        <v>314</v>
      </c>
      <c r="C33" s="85" t="s">
        <v>315</v>
      </c>
      <c r="D33" s="85" t="s">
        <v>312</v>
      </c>
      <c r="E33" s="85" t="s">
        <v>2</v>
      </c>
      <c r="F33" s="85">
        <v>1</v>
      </c>
      <c r="G33" s="85">
        <v>1</v>
      </c>
      <c r="I33" s="85">
        <f t="shared" si="0"/>
        <v>2</v>
      </c>
      <c r="J33" s="85" t="s">
        <v>55</v>
      </c>
    </row>
    <row r="34" spans="1:10">
      <c r="A34" s="85" t="s">
        <v>460</v>
      </c>
      <c r="B34" s="85" t="s">
        <v>461</v>
      </c>
      <c r="C34" s="85" t="s">
        <v>462</v>
      </c>
      <c r="D34" s="85" t="s">
        <v>456</v>
      </c>
      <c r="E34" s="85" t="s">
        <v>265</v>
      </c>
      <c r="F34" s="85">
        <v>1</v>
      </c>
      <c r="G34" s="85">
        <v>1</v>
      </c>
      <c r="H34" s="85">
        <v>1</v>
      </c>
      <c r="I34" s="85">
        <f t="shared" si="0"/>
        <v>3</v>
      </c>
      <c r="J34" s="85" t="s">
        <v>270</v>
      </c>
    </row>
    <row r="35" spans="1:10">
      <c r="A35" s="85" t="s">
        <v>396</v>
      </c>
      <c r="B35" s="85" t="s">
        <v>262</v>
      </c>
      <c r="C35" s="85" t="s">
        <v>397</v>
      </c>
      <c r="D35" s="85" t="s">
        <v>395</v>
      </c>
      <c r="E35" s="85" t="s">
        <v>265</v>
      </c>
      <c r="F35" s="85">
        <v>1</v>
      </c>
      <c r="I35" s="85">
        <f t="shared" ref="I35:I66" si="1">SUM(F35:H35)</f>
        <v>1</v>
      </c>
      <c r="J35" s="85" t="s">
        <v>57</v>
      </c>
    </row>
    <row r="36" spans="1:10">
      <c r="A36" s="85" t="s">
        <v>322</v>
      </c>
      <c r="B36" s="85" t="s">
        <v>323</v>
      </c>
      <c r="C36" s="85" t="s">
        <v>324</v>
      </c>
      <c r="D36" s="85" t="s">
        <v>321</v>
      </c>
      <c r="E36" s="85" t="s">
        <v>285</v>
      </c>
      <c r="G36" s="85">
        <v>1</v>
      </c>
      <c r="H36" s="85">
        <v>1</v>
      </c>
      <c r="I36" s="85">
        <f t="shared" si="1"/>
        <v>2</v>
      </c>
      <c r="J36" s="85" t="s">
        <v>57</v>
      </c>
    </row>
    <row r="37" spans="1:10">
      <c r="A37" s="85" t="s">
        <v>322</v>
      </c>
      <c r="B37" s="85" t="s">
        <v>325</v>
      </c>
      <c r="C37" s="85" t="s">
        <v>326</v>
      </c>
      <c r="D37" s="85" t="s">
        <v>321</v>
      </c>
      <c r="E37" s="85" t="s">
        <v>265</v>
      </c>
      <c r="F37" s="85">
        <v>1</v>
      </c>
      <c r="G37" s="85">
        <v>1</v>
      </c>
      <c r="H37" s="85">
        <v>1</v>
      </c>
      <c r="I37" s="85">
        <f t="shared" si="1"/>
        <v>3</v>
      </c>
      <c r="J37" s="85" t="s">
        <v>57</v>
      </c>
    </row>
    <row r="38" spans="1:10">
      <c r="A38" s="85" t="s">
        <v>322</v>
      </c>
      <c r="B38" s="85" t="s">
        <v>344</v>
      </c>
      <c r="C38" s="85" t="s">
        <v>345</v>
      </c>
      <c r="D38" s="85" t="s">
        <v>339</v>
      </c>
      <c r="E38" s="85" t="s">
        <v>265</v>
      </c>
      <c r="F38" s="85">
        <v>1</v>
      </c>
      <c r="G38" s="85">
        <v>1</v>
      </c>
      <c r="H38" s="85">
        <v>1</v>
      </c>
      <c r="I38" s="85">
        <f t="shared" si="1"/>
        <v>3</v>
      </c>
      <c r="J38" s="85" t="s">
        <v>270</v>
      </c>
    </row>
    <row r="39" spans="1:10">
      <c r="A39" s="85" t="s">
        <v>420</v>
      </c>
      <c r="B39" s="85" t="s">
        <v>421</v>
      </c>
      <c r="C39" s="85" t="s">
        <v>422</v>
      </c>
      <c r="D39" s="85" t="s">
        <v>423</v>
      </c>
      <c r="E39" s="85" t="s">
        <v>285</v>
      </c>
      <c r="G39" s="85">
        <v>1</v>
      </c>
      <c r="I39" s="85">
        <f t="shared" si="1"/>
        <v>1</v>
      </c>
      <c r="J39" s="85" t="s">
        <v>96</v>
      </c>
    </row>
    <row r="40" spans="1:10">
      <c r="A40" s="85" t="s">
        <v>271</v>
      </c>
      <c r="B40" s="85" t="s">
        <v>272</v>
      </c>
      <c r="C40" s="85" t="s">
        <v>273</v>
      </c>
      <c r="D40" s="85" t="s">
        <v>269</v>
      </c>
      <c r="E40" s="85" t="s">
        <v>274</v>
      </c>
      <c r="H40" s="85">
        <v>1</v>
      </c>
      <c r="I40" s="85">
        <f t="shared" si="1"/>
        <v>1</v>
      </c>
      <c r="J40" s="85" t="s">
        <v>270</v>
      </c>
    </row>
    <row r="41" spans="1:10">
      <c r="A41" s="85" t="s">
        <v>398</v>
      </c>
      <c r="B41" s="85" t="s">
        <v>399</v>
      </c>
      <c r="C41" s="85" t="s">
        <v>400</v>
      </c>
      <c r="D41" s="85" t="s">
        <v>395</v>
      </c>
      <c r="E41" s="85" t="s">
        <v>265</v>
      </c>
      <c r="F41" s="85">
        <v>1</v>
      </c>
      <c r="G41" s="85">
        <v>1</v>
      </c>
      <c r="H41" s="85">
        <v>1</v>
      </c>
      <c r="I41" s="85">
        <f t="shared" si="1"/>
        <v>3</v>
      </c>
      <c r="J41" s="85" t="s">
        <v>57</v>
      </c>
    </row>
    <row r="42" spans="1:10">
      <c r="A42" s="85" t="s">
        <v>463</v>
      </c>
      <c r="B42" s="85" t="s">
        <v>464</v>
      </c>
      <c r="C42" s="85" t="s">
        <v>465</v>
      </c>
      <c r="D42" s="85" t="s">
        <v>456</v>
      </c>
      <c r="E42" s="85" t="s">
        <v>274</v>
      </c>
      <c r="F42" s="85">
        <v>1</v>
      </c>
      <c r="G42" s="85">
        <v>1</v>
      </c>
      <c r="H42" s="85">
        <v>1</v>
      </c>
      <c r="I42" s="85">
        <f t="shared" si="1"/>
        <v>3</v>
      </c>
      <c r="J42" s="85" t="s">
        <v>270</v>
      </c>
    </row>
    <row r="43" spans="1:10">
      <c r="A43" s="85" t="s">
        <v>445</v>
      </c>
      <c r="B43" s="85" t="s">
        <v>446</v>
      </c>
      <c r="C43" s="85" t="s">
        <v>447</v>
      </c>
      <c r="D43" s="85" t="s">
        <v>434</v>
      </c>
      <c r="E43" s="85" t="s">
        <v>448</v>
      </c>
      <c r="G43" s="85">
        <v>1</v>
      </c>
      <c r="I43" s="85">
        <f t="shared" si="1"/>
        <v>1</v>
      </c>
      <c r="J43" s="85" t="s">
        <v>435</v>
      </c>
    </row>
    <row r="44" spans="1:10">
      <c r="A44" s="85" t="s">
        <v>386</v>
      </c>
      <c r="B44" s="85" t="s">
        <v>387</v>
      </c>
      <c r="C44" s="85" t="s">
        <v>388</v>
      </c>
      <c r="D44" s="85" t="s">
        <v>382</v>
      </c>
      <c r="E44" s="85" t="s">
        <v>274</v>
      </c>
      <c r="F44" s="85">
        <v>1</v>
      </c>
      <c r="G44" s="85">
        <v>1</v>
      </c>
      <c r="H44" s="85">
        <v>1</v>
      </c>
      <c r="I44" s="85">
        <f t="shared" si="1"/>
        <v>3</v>
      </c>
      <c r="J44" s="85" t="s">
        <v>96</v>
      </c>
    </row>
    <row r="45" spans="1:10">
      <c r="A45" s="85" t="s">
        <v>327</v>
      </c>
      <c r="B45" s="85" t="s">
        <v>328</v>
      </c>
      <c r="C45" s="85" t="s">
        <v>329</v>
      </c>
      <c r="D45" s="85" t="s">
        <v>321</v>
      </c>
      <c r="E45" s="85" t="s">
        <v>274</v>
      </c>
      <c r="G45" s="85">
        <v>1</v>
      </c>
      <c r="I45" s="85">
        <f t="shared" si="1"/>
        <v>1</v>
      </c>
      <c r="J45" s="85" t="s">
        <v>57</v>
      </c>
    </row>
    <row r="46" spans="1:10">
      <c r="A46" s="85" t="s">
        <v>327</v>
      </c>
      <c r="B46" s="85" t="s">
        <v>401</v>
      </c>
      <c r="C46" s="85" t="s">
        <v>402</v>
      </c>
      <c r="D46" s="85" t="s">
        <v>395</v>
      </c>
      <c r="E46" s="85" t="s">
        <v>274</v>
      </c>
      <c r="G46" s="85">
        <v>1</v>
      </c>
      <c r="I46" s="85">
        <f t="shared" si="1"/>
        <v>1</v>
      </c>
      <c r="J46" s="85" t="s">
        <v>57</v>
      </c>
    </row>
    <row r="47" spans="1:10">
      <c r="A47" s="85" t="s">
        <v>306</v>
      </c>
      <c r="B47" s="85" t="s">
        <v>307</v>
      </c>
      <c r="C47" s="85" t="s">
        <v>308</v>
      </c>
      <c r="D47" s="85" t="s">
        <v>299</v>
      </c>
      <c r="E47" s="85" t="s">
        <v>274</v>
      </c>
      <c r="F47" s="85">
        <v>1</v>
      </c>
      <c r="I47" s="85">
        <f t="shared" si="1"/>
        <v>1</v>
      </c>
      <c r="J47" s="85" t="s">
        <v>57</v>
      </c>
    </row>
    <row r="48" spans="1:10">
      <c r="A48" s="85" t="s">
        <v>286</v>
      </c>
      <c r="B48" s="85" t="s">
        <v>287</v>
      </c>
      <c r="C48" s="85" t="s">
        <v>288</v>
      </c>
      <c r="D48" s="85" t="s">
        <v>284</v>
      </c>
      <c r="E48" s="85" t="s">
        <v>265</v>
      </c>
      <c r="F48" s="85">
        <v>1</v>
      </c>
      <c r="G48" s="85">
        <v>1</v>
      </c>
      <c r="H48" s="85">
        <v>1</v>
      </c>
      <c r="I48" s="85">
        <f t="shared" si="1"/>
        <v>3</v>
      </c>
      <c r="J48" s="85" t="s">
        <v>96</v>
      </c>
    </row>
    <row r="49" spans="1:10">
      <c r="A49" s="85" t="s">
        <v>414</v>
      </c>
      <c r="B49" s="85" t="s">
        <v>415</v>
      </c>
      <c r="C49" s="85" t="s">
        <v>416</v>
      </c>
      <c r="D49" s="85" t="s">
        <v>409</v>
      </c>
      <c r="E49" s="85" t="s">
        <v>274</v>
      </c>
      <c r="G49" s="85">
        <v>1</v>
      </c>
      <c r="I49" s="85">
        <f t="shared" si="1"/>
        <v>1</v>
      </c>
      <c r="J49" s="85" t="s">
        <v>96</v>
      </c>
    </row>
    <row r="50" spans="1:10">
      <c r="A50" s="85" t="s">
        <v>372</v>
      </c>
      <c r="B50" s="85" t="s">
        <v>373</v>
      </c>
      <c r="C50" s="85" t="s">
        <v>374</v>
      </c>
      <c r="D50" s="85" t="s">
        <v>371</v>
      </c>
      <c r="E50" s="85" t="s">
        <v>274</v>
      </c>
      <c r="F50" s="85">
        <v>1</v>
      </c>
      <c r="G50" s="85">
        <v>1</v>
      </c>
      <c r="I50" s="85">
        <f t="shared" si="1"/>
        <v>2</v>
      </c>
      <c r="J50" s="85" t="s">
        <v>270</v>
      </c>
    </row>
    <row r="51" spans="1:10">
      <c r="A51" s="85" t="s">
        <v>424</v>
      </c>
      <c r="B51" s="85" t="s">
        <v>425</v>
      </c>
      <c r="C51" s="85" t="s">
        <v>426</v>
      </c>
      <c r="D51" s="85" t="s">
        <v>427</v>
      </c>
      <c r="E51" s="85" t="s">
        <v>2</v>
      </c>
      <c r="H51" s="85">
        <v>1</v>
      </c>
      <c r="I51" s="85">
        <f t="shared" si="1"/>
        <v>1</v>
      </c>
      <c r="J51" s="85" t="s">
        <v>96</v>
      </c>
    </row>
    <row r="52" spans="1:10">
      <c r="A52" s="85" t="s">
        <v>275</v>
      </c>
      <c r="B52" s="85" t="s">
        <v>276</v>
      </c>
      <c r="C52" s="85" t="s">
        <v>277</v>
      </c>
      <c r="D52" s="85" t="s">
        <v>269</v>
      </c>
      <c r="E52" s="85" t="s">
        <v>274</v>
      </c>
      <c r="H52" s="85">
        <v>1</v>
      </c>
      <c r="I52" s="85">
        <f t="shared" si="1"/>
        <v>1</v>
      </c>
      <c r="J52" s="85" t="s">
        <v>270</v>
      </c>
    </row>
    <row r="53" spans="1:10">
      <c r="A53" s="85" t="s">
        <v>389</v>
      </c>
      <c r="B53" s="85" t="s">
        <v>390</v>
      </c>
      <c r="C53" s="85" t="s">
        <v>391</v>
      </c>
      <c r="D53" s="85" t="s">
        <v>382</v>
      </c>
      <c r="E53" s="85" t="s">
        <v>274</v>
      </c>
      <c r="F53" s="85">
        <v>1</v>
      </c>
      <c r="H53" s="85">
        <v>1</v>
      </c>
      <c r="I53" s="85">
        <f t="shared" si="1"/>
        <v>2</v>
      </c>
      <c r="J53" s="85" t="s">
        <v>96</v>
      </c>
    </row>
    <row r="54" spans="1:10">
      <c r="A54" s="85" t="s">
        <v>346</v>
      </c>
      <c r="B54" s="85" t="s">
        <v>347</v>
      </c>
      <c r="C54" s="85" t="s">
        <v>348</v>
      </c>
      <c r="D54" s="85" t="s">
        <v>339</v>
      </c>
      <c r="E54" s="85" t="s">
        <v>265</v>
      </c>
      <c r="F54" s="85">
        <v>1</v>
      </c>
      <c r="G54" s="85">
        <v>1</v>
      </c>
      <c r="H54" s="85">
        <v>1</v>
      </c>
      <c r="I54" s="85">
        <f t="shared" si="1"/>
        <v>3</v>
      </c>
      <c r="J54" s="85" t="s">
        <v>270</v>
      </c>
    </row>
    <row r="55" spans="1:10">
      <c r="A55" s="85" t="s">
        <v>428</v>
      </c>
      <c r="B55" s="85" t="s">
        <v>429</v>
      </c>
      <c r="C55" s="85" t="s">
        <v>430</v>
      </c>
      <c r="D55" s="85" t="s">
        <v>427</v>
      </c>
      <c r="E55" s="85" t="s">
        <v>265</v>
      </c>
      <c r="G55" s="85">
        <v>1</v>
      </c>
      <c r="H55" s="85">
        <v>1</v>
      </c>
      <c r="I55" s="85">
        <f t="shared" si="1"/>
        <v>2</v>
      </c>
      <c r="J55" s="85" t="s">
        <v>96</v>
      </c>
    </row>
    <row r="56" spans="1:10">
      <c r="A56" s="85" t="s">
        <v>330</v>
      </c>
      <c r="B56" s="85" t="s">
        <v>331</v>
      </c>
      <c r="C56" s="85" t="s">
        <v>332</v>
      </c>
      <c r="D56" s="85" t="s">
        <v>321</v>
      </c>
      <c r="E56" s="85" t="s">
        <v>274</v>
      </c>
      <c r="F56" s="85">
        <v>1</v>
      </c>
      <c r="I56" s="85">
        <f t="shared" si="1"/>
        <v>1</v>
      </c>
      <c r="J56" s="85" t="s">
        <v>57</v>
      </c>
    </row>
    <row r="57" spans="1:10">
      <c r="A57" s="85" t="s">
        <v>330</v>
      </c>
      <c r="B57" s="85" t="s">
        <v>449</v>
      </c>
      <c r="C57" s="85" t="s">
        <v>450</v>
      </c>
      <c r="D57" s="85" t="s">
        <v>434</v>
      </c>
      <c r="E57" s="85" t="s">
        <v>2</v>
      </c>
      <c r="G57" s="85">
        <v>1</v>
      </c>
      <c r="H57" s="85">
        <v>1</v>
      </c>
      <c r="I57" s="85">
        <f t="shared" si="1"/>
        <v>2</v>
      </c>
      <c r="J57" s="85" t="s">
        <v>57</v>
      </c>
    </row>
    <row r="58" spans="1:10">
      <c r="A58" s="85" t="s">
        <v>330</v>
      </c>
      <c r="B58" s="85" t="s">
        <v>451</v>
      </c>
      <c r="C58" s="85" t="s">
        <v>452</v>
      </c>
      <c r="D58" s="85" t="s">
        <v>434</v>
      </c>
      <c r="E58" s="85" t="s">
        <v>265</v>
      </c>
      <c r="G58" s="85">
        <v>1</v>
      </c>
      <c r="H58" s="85">
        <v>1</v>
      </c>
      <c r="I58" s="85">
        <f t="shared" si="1"/>
        <v>2</v>
      </c>
      <c r="J58" s="85" t="s">
        <v>57</v>
      </c>
    </row>
    <row r="59" spans="1:10">
      <c r="A59" s="85" t="s">
        <v>417</v>
      </c>
      <c r="B59" s="85" t="s">
        <v>418</v>
      </c>
      <c r="C59" s="85" t="s">
        <v>419</v>
      </c>
      <c r="D59" s="85" t="s">
        <v>409</v>
      </c>
      <c r="E59" s="85" t="s">
        <v>274</v>
      </c>
      <c r="H59" s="85">
        <v>1</v>
      </c>
      <c r="I59" s="85">
        <f t="shared" si="1"/>
        <v>1</v>
      </c>
      <c r="J59" s="85" t="s">
        <v>96</v>
      </c>
    </row>
    <row r="60" spans="1:10">
      <c r="A60" s="85" t="s">
        <v>365</v>
      </c>
      <c r="B60" s="85" t="s">
        <v>366</v>
      </c>
      <c r="C60" s="85" t="s">
        <v>367</v>
      </c>
      <c r="D60" s="85" t="s">
        <v>361</v>
      </c>
      <c r="E60" s="85" t="s">
        <v>265</v>
      </c>
      <c r="F60" s="85">
        <v>1</v>
      </c>
      <c r="G60" s="85">
        <v>1</v>
      </c>
      <c r="H60" s="85">
        <v>1</v>
      </c>
      <c r="I60" s="85">
        <f t="shared" si="1"/>
        <v>3</v>
      </c>
      <c r="J60" s="85" t="s">
        <v>270</v>
      </c>
    </row>
    <row r="61" spans="1:10">
      <c r="A61" s="85" t="s">
        <v>349</v>
      </c>
      <c r="B61" s="85" t="s">
        <v>350</v>
      </c>
      <c r="C61" s="85" t="s">
        <v>351</v>
      </c>
      <c r="D61" s="85" t="s">
        <v>339</v>
      </c>
      <c r="E61" s="85" t="s">
        <v>265</v>
      </c>
      <c r="F61" s="85">
        <v>1</v>
      </c>
      <c r="G61" s="85">
        <v>1</v>
      </c>
      <c r="H61" s="85">
        <v>1</v>
      </c>
      <c r="I61" s="85">
        <f t="shared" si="1"/>
        <v>3</v>
      </c>
      <c r="J61" s="85" t="s">
        <v>270</v>
      </c>
    </row>
    <row r="62" spans="1:10">
      <c r="A62" s="85" t="s">
        <v>356</v>
      </c>
      <c r="B62" s="85" t="s">
        <v>301</v>
      </c>
      <c r="C62" s="85" t="s">
        <v>357</v>
      </c>
      <c r="D62" s="85" t="s">
        <v>355</v>
      </c>
      <c r="E62" s="85" t="s">
        <v>274</v>
      </c>
      <c r="F62" s="85">
        <v>1</v>
      </c>
      <c r="G62" s="85">
        <v>1</v>
      </c>
      <c r="H62" s="85">
        <v>1</v>
      </c>
      <c r="I62" s="85">
        <f t="shared" si="1"/>
        <v>3</v>
      </c>
      <c r="J62" s="85" t="s">
        <v>270</v>
      </c>
    </row>
    <row r="63" spans="1:10">
      <c r="A63" s="85" t="s">
        <v>316</v>
      </c>
      <c r="B63" s="85" t="s">
        <v>317</v>
      </c>
      <c r="C63" s="85" t="s">
        <v>318</v>
      </c>
      <c r="D63" s="85" t="s">
        <v>312</v>
      </c>
      <c r="E63" s="85" t="s">
        <v>2</v>
      </c>
      <c r="F63" s="85">
        <v>1</v>
      </c>
      <c r="G63" s="85">
        <v>1</v>
      </c>
      <c r="I63" s="85">
        <f t="shared" si="1"/>
        <v>2</v>
      </c>
      <c r="J63" s="85" t="s">
        <v>55</v>
      </c>
    </row>
    <row r="64" spans="1:10">
      <c r="A64" s="85" t="s">
        <v>466</v>
      </c>
      <c r="B64" s="85" t="s">
        <v>467</v>
      </c>
      <c r="C64" s="85" t="s">
        <v>468</v>
      </c>
      <c r="D64" s="85" t="s">
        <v>456</v>
      </c>
      <c r="E64" s="85" t="s">
        <v>274</v>
      </c>
      <c r="G64" s="85">
        <v>1</v>
      </c>
      <c r="H64" s="85">
        <v>1</v>
      </c>
      <c r="I64" s="85">
        <f t="shared" si="1"/>
        <v>2</v>
      </c>
      <c r="J64" s="85" t="s">
        <v>270</v>
      </c>
    </row>
    <row r="65" spans="1:10">
      <c r="A65" s="85" t="s">
        <v>278</v>
      </c>
      <c r="B65" s="85" t="s">
        <v>279</v>
      </c>
      <c r="C65" s="85" t="s">
        <v>280</v>
      </c>
      <c r="D65" s="85" t="s">
        <v>269</v>
      </c>
      <c r="E65" s="85" t="s">
        <v>274</v>
      </c>
      <c r="H65" s="85">
        <v>1</v>
      </c>
      <c r="I65" s="85">
        <f t="shared" si="1"/>
        <v>1</v>
      </c>
      <c r="J65" s="85" t="s">
        <v>270</v>
      </c>
    </row>
    <row r="66" spans="1:10">
      <c r="A66" s="85" t="s">
        <v>403</v>
      </c>
      <c r="B66" s="85" t="s">
        <v>404</v>
      </c>
      <c r="C66" s="85" t="s">
        <v>405</v>
      </c>
      <c r="D66" s="85" t="s">
        <v>395</v>
      </c>
      <c r="E66" s="85" t="s">
        <v>274</v>
      </c>
      <c r="H66" s="85">
        <v>1</v>
      </c>
      <c r="I66" s="85">
        <f t="shared" si="1"/>
        <v>1</v>
      </c>
      <c r="J66" s="85" t="s">
        <v>57</v>
      </c>
    </row>
    <row r="67" spans="1:10" ht="16.5" thickBot="1">
      <c r="A67" s="88" t="s">
        <v>333</v>
      </c>
      <c r="B67" s="88" t="s">
        <v>334</v>
      </c>
      <c r="C67" s="88" t="s">
        <v>335</v>
      </c>
      <c r="D67" s="88" t="s">
        <v>321</v>
      </c>
      <c r="E67" s="88" t="s">
        <v>285</v>
      </c>
      <c r="F67" s="88">
        <v>1</v>
      </c>
      <c r="G67" s="88">
        <v>1</v>
      </c>
      <c r="H67" s="88">
        <v>1</v>
      </c>
      <c r="I67" s="88">
        <f t="shared" ref="I67:I98" si="2">SUM(F67:H67)</f>
        <v>3</v>
      </c>
      <c r="J67" s="88" t="s">
        <v>57</v>
      </c>
    </row>
    <row r="68" spans="1:10">
      <c r="F68" s="85">
        <f>SUM(F3:F67)</f>
        <v>40</v>
      </c>
      <c r="G68" s="85">
        <f>SUM(G3:G67)</f>
        <v>45</v>
      </c>
      <c r="H68" s="85">
        <f>SUM(H3:H67)</f>
        <v>45</v>
      </c>
      <c r="I68" s="85">
        <f>SUM(I3:I67)</f>
        <v>130</v>
      </c>
    </row>
  </sheetData>
  <sortState ref="A3:J68">
    <sortCondition ref="A3:A68"/>
  </sortState>
  <mergeCells count="1">
    <mergeCell ref="A1:J1"/>
  </mergeCells>
  <pageMargins left="0.75" right="0.75" top="1" bottom="1" header="0.5" footer="0.5"/>
  <pageSetup scale="90" fitToHeight="2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A1:D48"/>
  <sheetViews>
    <sheetView workbookViewId="0">
      <selection activeCell="C42" sqref="C42"/>
    </sheetView>
  </sheetViews>
  <sheetFormatPr defaultColWidth="11.42578125" defaultRowHeight="12.75"/>
  <sheetData>
    <row r="1" spans="1:2">
      <c r="A1" s="63">
        <v>20299</v>
      </c>
      <c r="B1">
        <v>1</v>
      </c>
    </row>
    <row r="2" spans="1:2">
      <c r="A2" s="63">
        <v>20523</v>
      </c>
      <c r="B2">
        <v>1</v>
      </c>
    </row>
    <row r="3" spans="1:2">
      <c r="A3" s="63">
        <v>21210</v>
      </c>
      <c r="B3">
        <v>1</v>
      </c>
    </row>
    <row r="4" spans="1:2">
      <c r="A4" s="63">
        <v>21213</v>
      </c>
      <c r="B4">
        <v>2</v>
      </c>
    </row>
    <row r="5" spans="1:2">
      <c r="A5" s="63">
        <v>21243</v>
      </c>
      <c r="B5">
        <v>1</v>
      </c>
    </row>
    <row r="6" spans="1:2">
      <c r="A6" s="63">
        <v>21268</v>
      </c>
      <c r="B6">
        <v>1</v>
      </c>
    </row>
    <row r="7" spans="1:2">
      <c r="A7" s="63">
        <v>21334</v>
      </c>
      <c r="B7">
        <v>1</v>
      </c>
    </row>
    <row r="8" spans="1:2">
      <c r="A8" s="63">
        <v>21364</v>
      </c>
      <c r="B8">
        <v>2</v>
      </c>
    </row>
    <row r="9" spans="1:2">
      <c r="A9" s="63">
        <v>21997</v>
      </c>
      <c r="B9">
        <v>1</v>
      </c>
    </row>
    <row r="10" spans="1:2">
      <c r="A10" s="63">
        <v>22258</v>
      </c>
      <c r="B10">
        <v>3</v>
      </c>
    </row>
    <row r="11" spans="1:2">
      <c r="A11" s="63">
        <v>22259</v>
      </c>
      <c r="B11">
        <v>3</v>
      </c>
    </row>
    <row r="12" spans="1:2">
      <c r="A12" s="63">
        <v>22817</v>
      </c>
      <c r="B12">
        <v>1</v>
      </c>
    </row>
    <row r="13" spans="1:2">
      <c r="A13" s="63">
        <v>23964</v>
      </c>
      <c r="B13">
        <v>2</v>
      </c>
    </row>
    <row r="14" spans="1:2">
      <c r="A14" s="63">
        <v>23988</v>
      </c>
      <c r="B14">
        <v>3</v>
      </c>
    </row>
    <row r="15" spans="1:2" ht="15" customHeight="1">
      <c r="A15" s="63">
        <v>24061</v>
      </c>
      <c r="B15">
        <v>3</v>
      </c>
    </row>
    <row r="16" spans="1:2">
      <c r="A16" s="63">
        <v>24077</v>
      </c>
      <c r="B16">
        <v>1</v>
      </c>
    </row>
    <row r="17" spans="1:2">
      <c r="A17" s="63">
        <v>24082</v>
      </c>
      <c r="B17">
        <v>2</v>
      </c>
    </row>
    <row r="18" spans="1:2">
      <c r="A18" s="63">
        <v>24113</v>
      </c>
      <c r="B18">
        <v>3</v>
      </c>
    </row>
    <row r="19" spans="1:2">
      <c r="A19" s="63">
        <v>24122</v>
      </c>
      <c r="B19">
        <v>1</v>
      </c>
    </row>
    <row r="20" spans="1:2">
      <c r="A20" s="63">
        <v>24510</v>
      </c>
      <c r="B20">
        <v>1</v>
      </c>
    </row>
    <row r="21" spans="1:2">
      <c r="A21" s="63">
        <v>25047</v>
      </c>
      <c r="B21">
        <v>2</v>
      </c>
    </row>
    <row r="22" spans="1:2">
      <c r="A22" s="63">
        <v>25126</v>
      </c>
      <c r="B22">
        <v>1</v>
      </c>
    </row>
    <row r="23" spans="1:2">
      <c r="A23" s="63">
        <v>25176</v>
      </c>
      <c r="B23">
        <v>1</v>
      </c>
    </row>
    <row r="24" spans="1:2">
      <c r="A24" s="63">
        <v>25217</v>
      </c>
      <c r="B24">
        <v>1</v>
      </c>
    </row>
    <row r="25" spans="1:2">
      <c r="A25" s="63">
        <v>25242</v>
      </c>
      <c r="B25">
        <v>3</v>
      </c>
    </row>
    <row r="26" spans="1:2">
      <c r="A26" s="63">
        <v>25263</v>
      </c>
      <c r="B26">
        <v>3</v>
      </c>
    </row>
    <row r="27" spans="1:2">
      <c r="A27" s="63">
        <v>25285</v>
      </c>
      <c r="B27">
        <v>1</v>
      </c>
    </row>
    <row r="28" spans="1:2">
      <c r="A28" s="63">
        <v>25825</v>
      </c>
      <c r="B28">
        <v>2</v>
      </c>
    </row>
    <row r="29" spans="1:2" ht="13.5" thickBot="1">
      <c r="A29" s="64">
        <v>26115</v>
      </c>
      <c r="B29">
        <v>2</v>
      </c>
    </row>
    <row r="30" spans="1:2">
      <c r="A30" s="63">
        <v>26116</v>
      </c>
      <c r="B30">
        <v>2</v>
      </c>
    </row>
    <row r="31" spans="1:2">
      <c r="A31" s="63">
        <v>26249</v>
      </c>
      <c r="B31">
        <v>1</v>
      </c>
    </row>
    <row r="32" spans="1:2">
      <c r="A32" s="63">
        <v>26273</v>
      </c>
      <c r="B32">
        <v>2</v>
      </c>
    </row>
    <row r="33" spans="1:4">
      <c r="A33" s="63">
        <v>26329</v>
      </c>
      <c r="B33">
        <v>2</v>
      </c>
    </row>
    <row r="34" spans="1:4">
      <c r="A34" s="63">
        <v>26343</v>
      </c>
      <c r="B34">
        <v>1</v>
      </c>
    </row>
    <row r="35" spans="1:4">
      <c r="A35" s="63">
        <v>26426</v>
      </c>
      <c r="B35">
        <v>1</v>
      </c>
    </row>
    <row r="36" spans="1:4">
      <c r="A36" s="63">
        <v>27192</v>
      </c>
      <c r="B36">
        <v>1</v>
      </c>
    </row>
    <row r="37" spans="1:4">
      <c r="A37" s="63">
        <v>27198</v>
      </c>
      <c r="B37">
        <v>1</v>
      </c>
    </row>
    <row r="38" spans="1:4">
      <c r="A38" s="63">
        <v>27286</v>
      </c>
      <c r="B38">
        <v>1</v>
      </c>
    </row>
    <row r="39" spans="1:4">
      <c r="A39" s="63">
        <v>27291</v>
      </c>
      <c r="B39">
        <v>2</v>
      </c>
    </row>
    <row r="40" spans="1:4">
      <c r="A40" s="63">
        <v>27336</v>
      </c>
      <c r="B40">
        <v>1</v>
      </c>
      <c r="C40">
        <v>41</v>
      </c>
      <c r="D40">
        <v>66</v>
      </c>
    </row>
    <row r="41" spans="1:4">
      <c r="A41" s="63">
        <v>27392</v>
      </c>
      <c r="B41">
        <v>1</v>
      </c>
      <c r="C41">
        <v>6</v>
      </c>
      <c r="D41">
        <v>8</v>
      </c>
    </row>
    <row r="42" spans="1:4">
      <c r="A42" s="63" t="s">
        <v>88</v>
      </c>
    </row>
    <row r="43" spans="1:4">
      <c r="A43" s="63" t="s">
        <v>88</v>
      </c>
    </row>
    <row r="44" spans="1:4">
      <c r="A44" s="63" t="s">
        <v>88</v>
      </c>
    </row>
    <row r="45" spans="1:4">
      <c r="A45" s="63" t="s">
        <v>88</v>
      </c>
    </row>
    <row r="46" spans="1:4">
      <c r="A46" s="63" t="s">
        <v>88</v>
      </c>
    </row>
    <row r="47" spans="1:4">
      <c r="A47" s="63" t="s">
        <v>88</v>
      </c>
    </row>
    <row r="48" spans="1:4" ht="13.5" thickBot="1">
      <c r="A48" s="64" t="s">
        <v>88</v>
      </c>
    </row>
  </sheetData>
  <sortState ref="A1:A73">
    <sortCondition ref="A1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2015-1 Cycle</vt:lpstr>
      <vt:lpstr>2013-3 Cycle</vt:lpstr>
      <vt:lpstr>2014-1 Cycle</vt:lpstr>
      <vt:lpstr>2014-2 Cycle</vt:lpstr>
      <vt:lpstr>Stats</vt:lpstr>
      <vt:lpstr>Funding</vt:lpstr>
      <vt:lpstr>Users</vt:lpstr>
      <vt:lpstr>Proposal Repeats</vt:lpstr>
      <vt:lpstr>Users!MyUsers</vt:lpstr>
    </vt:vector>
  </TitlesOfParts>
  <Company>Stony Brook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L Whitaker</dc:creator>
  <cp:lastModifiedBy>Mark Rivers</cp:lastModifiedBy>
  <cp:lastPrinted>2014-12-11T18:45:15Z</cp:lastPrinted>
  <dcterms:created xsi:type="dcterms:W3CDTF">2014-10-23T22:49:15Z</dcterms:created>
  <dcterms:modified xsi:type="dcterms:W3CDTF">2014-12-11T18:45:17Z</dcterms:modified>
</cp:coreProperties>
</file>