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7526"/>
  <workbookPr autoCompressPictures="0"/>
  <bookViews>
    <workbookView xWindow="1560" yWindow="1300" windowWidth="21740" windowHeight="15120"/>
  </bookViews>
  <sheets>
    <sheet name="2015-3" sheetId="1" r:id="rId1"/>
    <sheet name="2016-1" sheetId="2" r:id="rId2"/>
    <sheet name="2016-2" sheetId="3" r:id="rId3"/>
    <sheet name="Users" sheetId="4" r:id="rId4"/>
    <sheet name="Stat" sheetId="6" r:id="rId5"/>
    <sheet name="Funding" sheetId="8" r:id="rId6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8" l="1"/>
  <c r="G14" i="8"/>
  <c r="G15" i="8"/>
  <c r="G16" i="8"/>
  <c r="G17" i="8"/>
  <c r="C18" i="8"/>
  <c r="D17" i="8"/>
  <c r="D18" i="8"/>
  <c r="E17" i="8"/>
  <c r="E18" i="8"/>
  <c r="F17" i="8"/>
  <c r="F18" i="8"/>
  <c r="G18" i="8"/>
  <c r="B17" i="8"/>
  <c r="B18" i="8"/>
  <c r="C7" i="8"/>
  <c r="G4" i="8"/>
  <c r="G5" i="8"/>
  <c r="G6" i="8"/>
  <c r="G7" i="8"/>
  <c r="C8" i="8"/>
  <c r="D7" i="8"/>
  <c r="D8" i="8"/>
  <c r="E7" i="8"/>
  <c r="E8" i="8"/>
  <c r="F7" i="8"/>
  <c r="F8" i="8"/>
  <c r="G8" i="8"/>
  <c r="B7" i="8"/>
  <c r="B8" i="8"/>
  <c r="J15" i="6"/>
  <c r="J14" i="6"/>
  <c r="I15" i="6"/>
  <c r="I14" i="6"/>
  <c r="I6" i="6"/>
  <c r="H15" i="6"/>
  <c r="H14" i="6"/>
  <c r="K19" i="2"/>
  <c r="G26" i="2"/>
  <c r="H19" i="2"/>
  <c r="K24" i="6"/>
  <c r="K18" i="6"/>
  <c r="L24" i="6"/>
  <c r="K25" i="6"/>
  <c r="L25" i="6"/>
  <c r="K26" i="6"/>
  <c r="L26" i="6"/>
  <c r="K27" i="6"/>
  <c r="L27" i="6"/>
  <c r="K28" i="6"/>
  <c r="L28" i="6"/>
  <c r="K23" i="6"/>
  <c r="L23" i="6"/>
  <c r="K19" i="6"/>
  <c r="K17" i="6"/>
  <c r="L19" i="6"/>
  <c r="K20" i="6"/>
  <c r="L20" i="6"/>
  <c r="K21" i="6"/>
  <c r="L21" i="6"/>
  <c r="K22" i="6"/>
  <c r="L22" i="6"/>
  <c r="L18" i="6"/>
  <c r="K7" i="6"/>
  <c r="K13" i="6"/>
  <c r="L7" i="6"/>
  <c r="K8" i="6"/>
  <c r="L8" i="6"/>
  <c r="K9" i="6"/>
  <c r="L9" i="6"/>
  <c r="K5" i="6"/>
  <c r="L5" i="6"/>
  <c r="E7" i="6"/>
  <c r="E5" i="6"/>
  <c r="E6" i="6"/>
  <c r="E4" i="6"/>
  <c r="K15" i="6"/>
  <c r="K14" i="6"/>
  <c r="K11" i="6"/>
  <c r="K12" i="6"/>
  <c r="K6" i="6"/>
  <c r="K4" i="6"/>
  <c r="C33" i="1"/>
  <c r="H52" i="3"/>
  <c r="H51" i="3"/>
  <c r="H50" i="3"/>
  <c r="H49" i="3"/>
  <c r="H48" i="3"/>
  <c r="H47" i="3"/>
  <c r="H46" i="3"/>
  <c r="H45" i="3"/>
  <c r="H44" i="3"/>
  <c r="H43" i="3"/>
  <c r="H42" i="3"/>
  <c r="G39" i="3"/>
  <c r="G38" i="3"/>
  <c r="H33" i="3"/>
  <c r="H32" i="3"/>
  <c r="H31" i="3"/>
  <c r="H29" i="3"/>
  <c r="C28" i="3"/>
  <c r="K20" i="3"/>
  <c r="K24" i="3"/>
  <c r="O20" i="3"/>
  <c r="N20" i="3"/>
  <c r="M20" i="3"/>
  <c r="L20" i="3"/>
  <c r="H20" i="3"/>
  <c r="G20" i="3"/>
  <c r="E20" i="3"/>
  <c r="D20" i="3"/>
  <c r="C20" i="3"/>
  <c r="H48" i="2"/>
  <c r="H47" i="2"/>
  <c r="H46" i="2"/>
  <c r="H45" i="2"/>
  <c r="H44" i="2"/>
  <c r="H43" i="2"/>
  <c r="H42" i="2"/>
  <c r="H41" i="2"/>
  <c r="H40" i="2"/>
  <c r="H39" i="2"/>
  <c r="H38" i="2"/>
  <c r="G35" i="2"/>
  <c r="G34" i="2"/>
  <c r="H29" i="2"/>
  <c r="H28" i="2"/>
  <c r="H27" i="2"/>
  <c r="H25" i="2"/>
  <c r="C27" i="2"/>
  <c r="C26" i="2"/>
  <c r="O19" i="2"/>
  <c r="N19" i="2"/>
  <c r="M19" i="2"/>
  <c r="L19" i="2"/>
  <c r="G19" i="2"/>
  <c r="E19" i="2"/>
  <c r="D19" i="2"/>
  <c r="C19" i="2"/>
  <c r="H54" i="1"/>
  <c r="H53" i="1"/>
  <c r="H52" i="1"/>
  <c r="H51" i="1"/>
  <c r="H50" i="1"/>
  <c r="H49" i="1"/>
  <c r="H48" i="1"/>
  <c r="H47" i="1"/>
  <c r="H46" i="1"/>
  <c r="H45" i="1"/>
  <c r="H44" i="1"/>
  <c r="G41" i="1"/>
  <c r="G40" i="1"/>
  <c r="H35" i="1"/>
  <c r="H34" i="1"/>
  <c r="H33" i="1"/>
  <c r="C32" i="1"/>
  <c r="H31" i="1"/>
  <c r="O22" i="1"/>
  <c r="N22" i="1"/>
  <c r="M22" i="1"/>
  <c r="L22" i="1"/>
  <c r="K22" i="1"/>
  <c r="H22" i="1"/>
  <c r="G22" i="1"/>
  <c r="E22" i="1"/>
  <c r="D22" i="1"/>
  <c r="C22" i="1"/>
</calcChain>
</file>

<file path=xl/sharedStrings.xml><?xml version="1.0" encoding="utf-8"?>
<sst xmlns="http://schemas.openxmlformats.org/spreadsheetml/2006/main" count="498" uniqueCount="182">
  <si>
    <t>GUP #</t>
  </si>
  <si>
    <t>PI Name</t>
  </si>
  <si>
    <t>Shifts Req.</t>
  </si>
  <si>
    <t>Min. Req.</t>
  </si>
  <si>
    <t>Shifts Ass.</t>
  </si>
  <si>
    <t>Beam Time</t>
  </si>
  <si>
    <t>Shifts used</t>
  </si>
  <si>
    <t>Earth Science</t>
  </si>
  <si>
    <t>Country</t>
  </si>
  <si>
    <t>NSF-EAR</t>
  </si>
  <si>
    <t>NSF-other</t>
  </si>
  <si>
    <t>NNSA</t>
  </si>
  <si>
    <t>DOE</t>
  </si>
  <si>
    <t>Foreign</t>
  </si>
  <si>
    <t>Matthew Whitaker</t>
  </si>
  <si>
    <t>10/19(8:00)-10/23(8:00)</t>
  </si>
  <si>
    <t>USA</t>
  </si>
  <si>
    <t>NSF / COMPRES</t>
  </si>
  <si>
    <t>10/26(8:00)-10/30(8:00)</t>
  </si>
  <si>
    <t>Donald Weidner</t>
  </si>
  <si>
    <t>10/30(8:00)-11/02(8:00)</t>
  </si>
  <si>
    <t>NSF</t>
  </si>
  <si>
    <t>Li Li</t>
  </si>
  <si>
    <t>11/04(8:00)-11/06(8:00)</t>
  </si>
  <si>
    <t>Paul Raterron</t>
  </si>
  <si>
    <t>11/06(8:00)-11/10(8:00)</t>
  </si>
  <si>
    <t>USA/France</t>
  </si>
  <si>
    <t>NSF / CNRS (France)</t>
  </si>
  <si>
    <t>Pamela Burnley</t>
  </si>
  <si>
    <t>11/11(8:00)-11/14(8:00)</t>
  </si>
  <si>
    <t>Shenghua Mei</t>
  </si>
  <si>
    <t>11/14(8:00)-11/17(8:00)</t>
  </si>
  <si>
    <t>Liping Wang</t>
  </si>
  <si>
    <t>11/18(8:00)-11/21(8:00)</t>
  </si>
  <si>
    <t>DOE/NNSA</t>
  </si>
  <si>
    <t>11/21(8:00)-11/24(8:00)</t>
  </si>
  <si>
    <t>Qiong Liu</t>
  </si>
  <si>
    <t>China</t>
  </si>
  <si>
    <t>Jennifer Girard</t>
  </si>
  <si>
    <t>NSF / University</t>
  </si>
  <si>
    <t>Jin Zhang</t>
  </si>
  <si>
    <t>Naveen Dharmagunawardhane</t>
  </si>
  <si>
    <t xml:space="preserve">Note: </t>
  </si>
  <si>
    <t>The beamtime allocation of this cycle is allocated by APS Beamtime Allocation Committee (BAC) therefore all allocated time considered as GU time.</t>
  </si>
  <si>
    <t>GU = APS Allocated; CU = COMPRES Allocated; 1 shift = 8 hours</t>
  </si>
  <si>
    <t>APS Operation Statistics</t>
  </si>
  <si>
    <t>6BM-B STATISTICS</t>
  </si>
  <si>
    <t>Total shifts in cycle</t>
  </si>
  <si>
    <t>Total Sched. Operations Shifts</t>
  </si>
  <si>
    <t>B Station shifts</t>
  </si>
  <si>
    <t>Total GU Shifts</t>
  </si>
  <si>
    <t>A Station shifts</t>
  </si>
  <si>
    <t>Total CU Shifts</t>
  </si>
  <si>
    <t>B Sation ratio (%)</t>
  </si>
  <si>
    <t>Beamline Development Time</t>
  </si>
  <si>
    <t>Beamline Staff Time</t>
  </si>
  <si>
    <t>COMPRES Ass. User Time</t>
  </si>
  <si>
    <t>Total Shifts Requested</t>
  </si>
  <si>
    <t>Minimum Shifts Requested</t>
  </si>
  <si>
    <t>6BM-B Operations Shifts</t>
  </si>
  <si>
    <t>Subscription Rate</t>
  </si>
  <si>
    <t>Minimum Subscription Rate</t>
  </si>
  <si>
    <t>Total Number of Proposals</t>
  </si>
  <si>
    <t>Proposals Granted Time</t>
  </si>
  <si>
    <t>Proposals GU Assigned</t>
  </si>
  <si>
    <t>Proposals CU Assigned</t>
  </si>
  <si>
    <t>Earth Science Proposals</t>
  </si>
  <si>
    <t>Non-Earth Science Proposals</t>
  </si>
  <si>
    <t>Earth Sci. Proposals Granted</t>
  </si>
  <si>
    <t>Earth Sci. GU Granted</t>
  </si>
  <si>
    <t>Earth Sci. CU Granted</t>
  </si>
  <si>
    <t>Non-Earth Sci. Props Granted</t>
  </si>
  <si>
    <t>Non-Earth Sci. GU Granted</t>
  </si>
  <si>
    <t>Non-Earth Sci. CU Granted</t>
  </si>
  <si>
    <t>David Kohlstedt</t>
  </si>
  <si>
    <t>03/05(8:00)-03/08(8:00)</t>
  </si>
  <si>
    <t>DOE/NSF</t>
  </si>
  <si>
    <t>Cecilia Cheung</t>
  </si>
  <si>
    <t>03/09(8:00)-03/11(8:00)</t>
  </si>
  <si>
    <t>03/11(8:00)-03/13(8:00)</t>
  </si>
  <si>
    <t>03/13(8:00)-03/17(8:00)</t>
  </si>
  <si>
    <t>03/18(8:00)-03/22(8:00)</t>
  </si>
  <si>
    <t>03/24(8:00)-03/27(8:00)</t>
  </si>
  <si>
    <t>03/30(8:00)-04/02(8:00)</t>
  </si>
  <si>
    <t>04/02(8:00)-04/05(8:00)</t>
  </si>
  <si>
    <t>04/06(8:00)-04/09(8:00)</t>
  </si>
  <si>
    <t>04/09(8:00)-04/12(8:00)</t>
  </si>
  <si>
    <t>David Dobson</t>
  </si>
  <si>
    <t>04/13(8:00)-04/15(8:00)</t>
  </si>
  <si>
    <t>UK</t>
  </si>
  <si>
    <t>Simon Hunt</t>
  </si>
  <si>
    <t>04/15(8:00)-04/19(8:00)</t>
  </si>
  <si>
    <t>Operation Statistics</t>
  </si>
  <si>
    <t>GU = APS Allocated</t>
  </si>
  <si>
    <t>CU = COMPRES Allocated</t>
  </si>
  <si>
    <t>Leif Tokle</t>
  </si>
  <si>
    <t>06/08(8:00)-06/10(8:00)</t>
  </si>
  <si>
    <t>06/10(8:00)-06/13(8:00)</t>
  </si>
  <si>
    <t>USA/Foreign</t>
  </si>
  <si>
    <t>NSF / Foreign</t>
  </si>
  <si>
    <t>06/14(8:00)-06/16(8:00)</t>
  </si>
  <si>
    <t>NNSA / NSF</t>
  </si>
  <si>
    <t>07/08(8:00)-07/09(8:00)</t>
  </si>
  <si>
    <t>07/09(8:00)-07/15(8:00)</t>
  </si>
  <si>
    <t>07/15(8:00)-07/21(8:00)</t>
  </si>
  <si>
    <t>07/21(8:00)-07/23(8:00)</t>
  </si>
  <si>
    <t>07/23(8:00)-07/30(8:00)</t>
  </si>
  <si>
    <t>Shun-Ichiro Karato</t>
  </si>
  <si>
    <t>07/31(8:00)-08/08(8:00)</t>
  </si>
  <si>
    <t>Alvin James</t>
  </si>
  <si>
    <t>DOE / NSF</t>
  </si>
  <si>
    <t>Mathew Whitaker</t>
  </si>
  <si>
    <t>Beamline Staff Setup Time</t>
  </si>
  <si>
    <t>B Sation ratio</t>
  </si>
  <si>
    <t>Institution</t>
  </si>
  <si>
    <t>Position</t>
  </si>
  <si>
    <t xml:space="preserve">Funding </t>
  </si>
  <si>
    <t>Name</t>
  </si>
  <si>
    <t>6BM-B Users from October 2015 to September 2016</t>
  </si>
  <si>
    <t>Caleb Holyoke</t>
  </si>
  <si>
    <t>Richard Triplett</t>
  </si>
  <si>
    <t>Guinan Zhang</t>
  </si>
  <si>
    <t>William Durham</t>
  </si>
  <si>
    <t>Shun-ichiro Karato</t>
  </si>
  <si>
    <t>Peng Sun</t>
  </si>
  <si>
    <t>Andrew Thomson</t>
  </si>
  <si>
    <t>Isra Ezad</t>
  </si>
  <si>
    <t>Noriyoshi Tsujino</t>
  </si>
  <si>
    <t>Moe Sakurai</t>
  </si>
  <si>
    <t>Awar Mohiuddin</t>
  </si>
  <si>
    <t>See Nga Cecilia Cheung</t>
  </si>
  <si>
    <t>Shirin Kaboli</t>
  </si>
  <si>
    <t>University of Minnesota</t>
  </si>
  <si>
    <t>Alejandra Q. Terminel</t>
  </si>
  <si>
    <t>Post-doc</t>
  </si>
  <si>
    <t>Matej Pec</t>
  </si>
  <si>
    <t>Amanda Dillman</t>
  </si>
  <si>
    <t>Graduate Student</t>
  </si>
  <si>
    <t>Massachusetts Institute of Technology</t>
  </si>
  <si>
    <t>Faculty</t>
  </si>
  <si>
    <t>Garret Diedrich</t>
  </si>
  <si>
    <t xml:space="preserve">Undergraduate </t>
  </si>
  <si>
    <t>University College of London</t>
  </si>
  <si>
    <t>Martha Pamato</t>
  </si>
  <si>
    <t>Gradauate Student</t>
  </si>
  <si>
    <t>Stony Brook University</t>
  </si>
  <si>
    <t>University of Wisconsin at Madison</t>
  </si>
  <si>
    <t>Staff</t>
  </si>
  <si>
    <t>Brown University</t>
  </si>
  <si>
    <t>Akron University</t>
  </si>
  <si>
    <t>Yale University</t>
  </si>
  <si>
    <t xml:space="preserve">Graduate Student </t>
  </si>
  <si>
    <t>Tokyo Institute of Technology</t>
  </si>
  <si>
    <t>University of Neveda at Las Vegas</t>
  </si>
  <si>
    <t>Haiyan Chen</t>
  </si>
  <si>
    <t>NSF/University</t>
  </si>
  <si>
    <t>NSF/COMPRES</t>
  </si>
  <si>
    <t>NSF/Foreign</t>
  </si>
  <si>
    <t>2015-3</t>
  </si>
  <si>
    <t>2016-1</t>
  </si>
  <si>
    <t>2016-2</t>
  </si>
  <si>
    <t>APS shifts in cycle</t>
  </si>
  <si>
    <t>2015-3 cycle</t>
  </si>
  <si>
    <t>In this cycle, PI from proposal 42783 could not come to APS. The 15 shifts allocated to this proposal were re-allocated to 3 user groups.</t>
  </si>
  <si>
    <t>Richard Roland</t>
  </si>
  <si>
    <t>Nolan Regis</t>
  </si>
  <si>
    <t>NSF / NNSA</t>
  </si>
  <si>
    <t>NSF/NNSA</t>
  </si>
  <si>
    <t>NNSA / DOE</t>
  </si>
  <si>
    <t>3-Cycle Total / Average</t>
  </si>
  <si>
    <t>Cycle</t>
  </si>
  <si>
    <t>Total</t>
  </si>
  <si>
    <t>% Total</t>
  </si>
  <si>
    <t>6BM-B Funding Statistics - Total</t>
  </si>
  <si>
    <t>6BM-B Funding Statistics - Granted Proposal Only</t>
  </si>
  <si>
    <t>6BM-B 2015-3 Cycle Schedule</t>
  </si>
  <si>
    <t>6BM-B 2016-1 Cycle Schedule</t>
  </si>
  <si>
    <t>6BM-B 2016-2 Cycle Schedule</t>
  </si>
  <si>
    <t>6BM-B 2015-3 Cycle User Funding</t>
  </si>
  <si>
    <t>Funding Source</t>
  </si>
  <si>
    <t>6BM-B 2016-1 Cycle User Funding</t>
  </si>
  <si>
    <t>6BM-B 2016-2 Cycle User Funding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</si>
</sst>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color indexed="8"/>
      <name val="Times New Roman"/>
      <family val="1"/>
    </font>
    <font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b/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u/>
      <sz val="14"/>
      <name val="Times New Roman"/>
      <family val="1"/>
    </font>
    <font>
      <b/>
      <sz val="16"/>
      <name val="Times New Roman"/>
      <family val="1"/>
    </font>
    <font>
      <u/>
      <sz val="14"/>
      <name val="Times New Roman"/>
      <family val="1"/>
    </font>
    <font>
      <u/>
      <sz val="14"/>
      <color theme="1"/>
      <name val="Times New Roman"/>
      <family val="1"/>
    </font>
    <font>
      <u/>
      <sz val="16"/>
      <name val="Times New Roman"/>
      <family val="1"/>
    </font>
    <font>
      <b/>
      <u/>
      <sz val="16"/>
      <name val="Times New Roman"/>
      <family val="1"/>
    </font>
    <font>
      <u/>
      <sz val="16"/>
      <color theme="1"/>
      <name val="Times New Roman"/>
      <family val="1"/>
    </font>
    <font>
      <sz val="14"/>
      <color theme="0" tint="-0.1499984740745262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Border="1"/>
    <xf numFmtId="0" fontId="3" fillId="0" borderId="6" xfId="0" applyFont="1" applyBorder="1"/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3" fillId="0" borderId="6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7" fillId="0" borderId="0" xfId="0" applyFont="1" applyFill="1"/>
    <xf numFmtId="0" fontId="1" fillId="0" borderId="0" xfId="0" applyFont="1" applyFill="1"/>
    <xf numFmtId="0" fontId="1" fillId="0" borderId="0" xfId="0" applyFont="1" applyBorder="1"/>
    <xf numFmtId="0" fontId="3" fillId="0" borderId="0" xfId="0" applyFont="1" applyBorder="1"/>
    <xf numFmtId="0" fontId="3" fillId="0" borderId="8" xfId="0" applyFont="1" applyBorder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vertical="center" wrapText="1"/>
    </xf>
    <xf numFmtId="10" fontId="3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/>
    <xf numFmtId="0" fontId="10" fillId="0" borderId="0" xfId="1" applyFont="1" applyFill="1"/>
    <xf numFmtId="0" fontId="7" fillId="0" borderId="0" xfId="0" applyFont="1" applyFill="1" applyBorder="1"/>
    <xf numFmtId="0" fontId="7" fillId="0" borderId="17" xfId="0" applyFont="1" applyFill="1" applyBorder="1"/>
    <xf numFmtId="0" fontId="10" fillId="0" borderId="1" xfId="1" applyFont="1" applyFill="1" applyBorder="1" applyAlignment="1">
      <alignment horizontal="left"/>
    </xf>
    <xf numFmtId="0" fontId="10" fillId="0" borderId="2" xfId="1" applyFont="1" applyFill="1" applyBorder="1"/>
    <xf numFmtId="0" fontId="10" fillId="0" borderId="3" xfId="1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18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0" fontId="7" fillId="0" borderId="22" xfId="0" applyFont="1" applyFill="1" applyBorder="1" applyAlignment="1">
      <alignment horizontal="left"/>
    </xf>
    <xf numFmtId="0" fontId="10" fillId="0" borderId="0" xfId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/>
    <xf numFmtId="0" fontId="3" fillId="0" borderId="8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10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vertical="center" wrapText="1"/>
    </xf>
    <xf numFmtId="9" fontId="3" fillId="0" borderId="0" xfId="0" applyNumberFormat="1" applyFont="1" applyFill="1" applyAlignment="1">
      <alignment vertical="center" wrapText="1"/>
    </xf>
    <xf numFmtId="10" fontId="3" fillId="0" borderId="0" xfId="0" applyNumberFormat="1" applyFont="1" applyFill="1" applyAlignment="1">
      <alignment vertical="center" wrapText="1"/>
    </xf>
    <xf numFmtId="0" fontId="1" fillId="0" borderId="17" xfId="0" applyFont="1" applyFill="1" applyBorder="1" applyAlignment="1"/>
    <xf numFmtId="0" fontId="1" fillId="0" borderId="17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center"/>
    </xf>
    <xf numFmtId="10" fontId="3" fillId="0" borderId="0" xfId="0" applyNumberFormat="1" applyFont="1" applyFill="1" applyAlignment="1">
      <alignment horizontal="left" vertical="center" wrapText="1"/>
    </xf>
    <xf numFmtId="0" fontId="1" fillId="0" borderId="2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/>
    </xf>
    <xf numFmtId="0" fontId="1" fillId="0" borderId="2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2" xfId="0" applyFont="1" applyFill="1" applyBorder="1" applyAlignment="1"/>
    <xf numFmtId="0" fontId="1" fillId="0" borderId="21" xfId="0" applyFont="1" applyFill="1" applyBorder="1" applyAlignment="1"/>
    <xf numFmtId="0" fontId="3" fillId="0" borderId="0" xfId="0" applyFont="1" applyFill="1" applyAlignment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2" fillId="0" borderId="0" xfId="0" applyFont="1" applyFill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/>
    <xf numFmtId="0" fontId="15" fillId="0" borderId="0" xfId="0" applyFont="1" applyFill="1"/>
    <xf numFmtId="0" fontId="8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horizontal="left" vertical="center" wrapText="1"/>
    </xf>
    <xf numFmtId="0" fontId="2" fillId="0" borderId="0" xfId="0" applyFont="1" applyAlignment="1"/>
    <xf numFmtId="0" fontId="1" fillId="0" borderId="2" xfId="0" applyFont="1" applyBorder="1" applyAlignment="1"/>
    <xf numFmtId="0" fontId="3" fillId="0" borderId="0" xfId="0" applyFont="1" applyAlignment="1"/>
    <xf numFmtId="0" fontId="8" fillId="0" borderId="0" xfId="0" applyFont="1" applyAlignment="1"/>
    <xf numFmtId="0" fontId="16" fillId="0" borderId="0" xfId="0" applyFont="1" applyFill="1" applyAlignment="1">
      <alignment horizontal="center"/>
    </xf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6" fillId="0" borderId="0" xfId="0" applyFont="1" applyFill="1"/>
    <xf numFmtId="0" fontId="18" fillId="0" borderId="0" xfId="0" applyFont="1" applyFill="1"/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/>
    <xf numFmtId="0" fontId="1" fillId="0" borderId="17" xfId="0" applyFont="1" applyBorder="1" applyAlignment="1">
      <alignment horizontal="left"/>
    </xf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3" fillId="0" borderId="21" xfId="0" applyFont="1" applyBorder="1" applyAlignment="1"/>
    <xf numFmtId="0" fontId="1" fillId="2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" fillId="2" borderId="17" xfId="0" applyFont="1" applyFill="1" applyBorder="1" applyAlignment="1">
      <alignment horizontal="left"/>
    </xf>
    <xf numFmtId="0" fontId="4" fillId="0" borderId="20" xfId="0" applyFont="1" applyBorder="1" applyAlignment="1">
      <alignment horizontal="center"/>
    </xf>
    <xf numFmtId="0" fontId="1" fillId="2" borderId="21" xfId="0" applyFont="1" applyFill="1" applyBorder="1" applyAlignment="1">
      <alignment horizontal="left"/>
    </xf>
    <xf numFmtId="0" fontId="1" fillId="0" borderId="25" xfId="0" applyFont="1" applyBorder="1" applyAlignment="1">
      <alignment horizontal="center"/>
    </xf>
    <xf numFmtId="0" fontId="16" fillId="0" borderId="0" xfId="0" applyFont="1" applyFill="1" applyAlignment="1"/>
    <xf numFmtId="0" fontId="1" fillId="0" borderId="0" xfId="0" applyFont="1" applyAlignment="1"/>
    <xf numFmtId="0" fontId="1" fillId="2" borderId="21" xfId="0" applyFont="1" applyFill="1" applyBorder="1" applyAlignment="1"/>
    <xf numFmtId="0" fontId="5" fillId="0" borderId="0" xfId="0" applyFont="1" applyAlignment="1"/>
    <xf numFmtId="0" fontId="3" fillId="0" borderId="17" xfId="0" applyFont="1" applyFill="1" applyBorder="1" applyAlignment="1">
      <alignment vertical="center" wrapText="1"/>
    </xf>
    <xf numFmtId="2" fontId="3" fillId="0" borderId="17" xfId="0" applyNumberFormat="1" applyFont="1" applyFill="1" applyBorder="1" applyAlignment="1">
      <alignment vertical="center" wrapText="1"/>
    </xf>
    <xf numFmtId="9" fontId="3" fillId="0" borderId="17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3" fillId="0" borderId="18" xfId="0" applyNumberFormat="1" applyFont="1" applyBorder="1" applyAlignment="1">
      <alignment vertical="center" wrapText="1"/>
    </xf>
    <xf numFmtId="9" fontId="3" fillId="0" borderId="18" xfId="0" applyNumberFormat="1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2" fontId="3" fillId="0" borderId="24" xfId="0" applyNumberFormat="1" applyFont="1" applyBorder="1" applyAlignment="1">
      <alignment vertical="center" wrapText="1"/>
    </xf>
    <xf numFmtId="9" fontId="3" fillId="0" borderId="24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10" fontId="3" fillId="0" borderId="0" xfId="0" applyNumberFormat="1" applyFont="1"/>
    <xf numFmtId="0" fontId="3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9" fontId="6" fillId="0" borderId="27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3" fillId="0" borderId="25" xfId="0" applyFont="1" applyBorder="1" applyAlignment="1">
      <alignment vertical="center" wrapText="1"/>
    </xf>
    <xf numFmtId="0" fontId="3" fillId="0" borderId="30" xfId="0" applyFont="1" applyBorder="1" applyAlignment="1">
      <alignment horizontal="left"/>
    </xf>
    <xf numFmtId="10" fontId="3" fillId="0" borderId="29" xfId="0" applyNumberFormat="1" applyFont="1" applyBorder="1" applyAlignment="1">
      <alignment horizontal="center"/>
    </xf>
    <xf numFmtId="0" fontId="6" fillId="0" borderId="30" xfId="0" applyFont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wrapText="1"/>
    </xf>
    <xf numFmtId="0" fontId="6" fillId="0" borderId="29" xfId="0" applyFont="1" applyBorder="1" applyAlignment="1">
      <alignment horizontal="center"/>
    </xf>
    <xf numFmtId="0" fontId="6" fillId="0" borderId="0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6"/>
  <sheetViews>
    <sheetView tabSelected="1" zoomScale="79" zoomScaleNormal="79" zoomScalePageLayoutView="79" workbookViewId="0">
      <selection activeCell="F1" sqref="F1"/>
    </sheetView>
  </sheetViews>
  <sheetFormatPr baseColWidth="10" defaultColWidth="8.83203125" defaultRowHeight="16" x14ac:dyDescent="0"/>
  <cols>
    <col min="1" max="1" width="17.5" style="22" customWidth="1"/>
    <col min="2" max="2" width="32.5" style="120" customWidth="1"/>
    <col min="3" max="3" width="14.6640625" style="22" customWidth="1"/>
    <col min="4" max="4" width="12.33203125" style="22" customWidth="1"/>
    <col min="5" max="5" width="15.5" style="22" customWidth="1"/>
    <col min="6" max="6" width="28.1640625" style="6" customWidth="1"/>
    <col min="7" max="7" width="18.5" style="6" customWidth="1"/>
    <col min="8" max="8" width="16" style="6" customWidth="1"/>
    <col min="9" max="9" width="20.1640625" style="6" customWidth="1"/>
    <col min="10" max="10" width="29.83203125" style="23" customWidth="1"/>
    <col min="11" max="11" width="14.83203125" style="22" customWidth="1"/>
    <col min="12" max="12" width="11.33203125" style="22" customWidth="1"/>
    <col min="13" max="14" width="8.83203125" style="22"/>
    <col min="15" max="15" width="13.33203125" style="22" customWidth="1"/>
    <col min="16" max="16384" width="8.83203125" style="6"/>
  </cols>
  <sheetData>
    <row r="2" spans="1:16" s="128" customFormat="1" ht="18">
      <c r="A2" s="122"/>
      <c r="B2" s="123"/>
      <c r="C2" s="124" t="s">
        <v>175</v>
      </c>
      <c r="D2" s="122"/>
      <c r="E2" s="122"/>
      <c r="F2" s="122"/>
      <c r="G2" s="125"/>
      <c r="H2" s="122"/>
      <c r="I2" s="122"/>
      <c r="J2" s="126" t="s">
        <v>178</v>
      </c>
      <c r="K2" s="122"/>
      <c r="L2" s="122"/>
      <c r="M2" s="146"/>
      <c r="N2" s="146"/>
      <c r="O2" s="146"/>
    </row>
    <row r="3" spans="1:16" ht="17" thickBot="1">
      <c r="A3" s="1"/>
      <c r="B3" s="118"/>
      <c r="C3" s="3"/>
      <c r="D3" s="1"/>
      <c r="E3" s="1"/>
      <c r="F3" s="1"/>
      <c r="G3" s="4"/>
      <c r="H3" s="1"/>
      <c r="I3" s="1"/>
      <c r="J3" s="38"/>
      <c r="K3" s="1"/>
      <c r="L3" s="1"/>
    </row>
    <row r="4" spans="1:16" s="16" customFormat="1">
      <c r="A4" s="7" t="s">
        <v>0</v>
      </c>
      <c r="B4" s="11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10" t="s">
        <v>6</v>
      </c>
      <c r="H4" s="11" t="s">
        <v>7</v>
      </c>
      <c r="I4" s="9" t="s">
        <v>8</v>
      </c>
      <c r="J4" s="8" t="s">
        <v>179</v>
      </c>
      <c r="K4" s="12" t="s">
        <v>9</v>
      </c>
      <c r="L4" s="13" t="s">
        <v>10</v>
      </c>
      <c r="M4" s="13" t="s">
        <v>11</v>
      </c>
      <c r="N4" s="13" t="s">
        <v>12</v>
      </c>
      <c r="O4" s="14" t="s">
        <v>13</v>
      </c>
      <c r="P4" s="15"/>
    </row>
    <row r="5" spans="1:16" s="16" customFormat="1">
      <c r="A5" s="134"/>
      <c r="B5" s="130"/>
      <c r="C5" s="129"/>
      <c r="D5" s="129"/>
      <c r="E5" s="129"/>
      <c r="F5" s="129"/>
      <c r="G5" s="135"/>
      <c r="H5" s="17"/>
      <c r="I5" s="129"/>
      <c r="J5" s="131"/>
      <c r="K5" s="85"/>
      <c r="L5" s="129"/>
      <c r="M5" s="129"/>
      <c r="N5" s="129"/>
      <c r="O5" s="135"/>
      <c r="P5" s="15"/>
    </row>
    <row r="6" spans="1:16" s="16" customFormat="1">
      <c r="A6" s="134">
        <v>42146</v>
      </c>
      <c r="B6" s="132" t="s">
        <v>14</v>
      </c>
      <c r="C6" s="133">
        <v>12</v>
      </c>
      <c r="D6" s="133">
        <v>6</v>
      </c>
      <c r="E6" s="133">
        <v>0</v>
      </c>
      <c r="F6" s="133" t="s">
        <v>15</v>
      </c>
      <c r="G6" s="144">
        <v>9</v>
      </c>
      <c r="H6" s="18">
        <v>1</v>
      </c>
      <c r="I6" s="129" t="s">
        <v>16</v>
      </c>
      <c r="J6" s="131" t="s">
        <v>17</v>
      </c>
      <c r="K6" s="85">
        <v>1</v>
      </c>
      <c r="L6" s="129"/>
      <c r="M6" s="129"/>
      <c r="N6" s="129"/>
      <c r="O6" s="135"/>
      <c r="P6" s="15"/>
    </row>
    <row r="7" spans="1:16" s="16" customFormat="1">
      <c r="A7" s="136">
        <v>42056</v>
      </c>
      <c r="B7" s="132" t="s">
        <v>14</v>
      </c>
      <c r="C7" s="129">
        <v>12</v>
      </c>
      <c r="D7" s="129">
        <v>6</v>
      </c>
      <c r="E7" s="133">
        <v>12</v>
      </c>
      <c r="F7" s="133" t="s">
        <v>18</v>
      </c>
      <c r="G7" s="144">
        <v>9</v>
      </c>
      <c r="H7" s="18">
        <v>1</v>
      </c>
      <c r="I7" s="129" t="s">
        <v>16</v>
      </c>
      <c r="J7" s="131" t="s">
        <v>17</v>
      </c>
      <c r="K7" s="85">
        <v>1</v>
      </c>
      <c r="L7" s="129"/>
      <c r="M7" s="129"/>
      <c r="N7" s="129"/>
      <c r="O7" s="135"/>
      <c r="P7" s="15"/>
    </row>
    <row r="8" spans="1:16" s="16" customFormat="1">
      <c r="A8" s="137">
        <v>42071</v>
      </c>
      <c r="B8" s="130" t="s">
        <v>19</v>
      </c>
      <c r="C8" s="129">
        <v>6</v>
      </c>
      <c r="D8" s="129">
        <v>4</v>
      </c>
      <c r="E8" s="133">
        <v>6</v>
      </c>
      <c r="F8" s="133" t="s">
        <v>20</v>
      </c>
      <c r="G8" s="144">
        <v>9</v>
      </c>
      <c r="H8" s="18">
        <v>1</v>
      </c>
      <c r="I8" s="129" t="s">
        <v>16</v>
      </c>
      <c r="J8" s="131" t="s">
        <v>21</v>
      </c>
      <c r="K8" s="85">
        <v>1</v>
      </c>
      <c r="L8" s="129"/>
      <c r="M8" s="129"/>
      <c r="N8" s="129"/>
      <c r="O8" s="135"/>
      <c r="P8" s="15"/>
    </row>
    <row r="9" spans="1:16" s="21" customFormat="1">
      <c r="A9" s="136">
        <v>42739</v>
      </c>
      <c r="B9" s="132" t="s">
        <v>22</v>
      </c>
      <c r="C9" s="85">
        <v>6</v>
      </c>
      <c r="D9" s="85">
        <v>4</v>
      </c>
      <c r="E9" s="133">
        <v>6</v>
      </c>
      <c r="F9" s="133" t="s">
        <v>23</v>
      </c>
      <c r="G9" s="144">
        <v>6</v>
      </c>
      <c r="H9" s="19">
        <v>1</v>
      </c>
      <c r="I9" s="85" t="s">
        <v>16</v>
      </c>
      <c r="J9" s="131" t="s">
        <v>21</v>
      </c>
      <c r="K9" s="85">
        <v>1</v>
      </c>
      <c r="L9" s="85"/>
      <c r="M9" s="85"/>
      <c r="N9" s="85"/>
      <c r="O9" s="96"/>
      <c r="P9" s="20"/>
    </row>
    <row r="10" spans="1:16" s="21" customFormat="1">
      <c r="A10" s="137">
        <v>44392</v>
      </c>
      <c r="B10" s="132" t="s">
        <v>24</v>
      </c>
      <c r="C10" s="85">
        <v>15</v>
      </c>
      <c r="D10" s="85">
        <v>10</v>
      </c>
      <c r="E10" s="133">
        <v>15</v>
      </c>
      <c r="F10" s="133" t="s">
        <v>25</v>
      </c>
      <c r="G10" s="144">
        <v>12</v>
      </c>
      <c r="H10" s="19">
        <v>1</v>
      </c>
      <c r="I10" s="85" t="s">
        <v>26</v>
      </c>
      <c r="J10" s="131" t="s">
        <v>27</v>
      </c>
      <c r="K10" s="85">
        <v>1</v>
      </c>
      <c r="L10" s="85"/>
      <c r="M10" s="85"/>
      <c r="N10" s="85"/>
      <c r="O10" s="96">
        <v>1</v>
      </c>
      <c r="P10" s="20"/>
    </row>
    <row r="11" spans="1:16" s="21" customFormat="1">
      <c r="A11" s="109">
        <v>43121</v>
      </c>
      <c r="B11" s="83" t="s">
        <v>28</v>
      </c>
      <c r="C11" s="85">
        <v>9</v>
      </c>
      <c r="D11" s="85">
        <v>3</v>
      </c>
      <c r="E11" s="85">
        <v>9</v>
      </c>
      <c r="F11" s="85" t="s">
        <v>29</v>
      </c>
      <c r="G11" s="96">
        <v>9</v>
      </c>
      <c r="H11" s="19">
        <v>1</v>
      </c>
      <c r="I11" s="85" t="s">
        <v>16</v>
      </c>
      <c r="J11" s="84" t="s">
        <v>166</v>
      </c>
      <c r="K11" s="85">
        <v>1</v>
      </c>
      <c r="L11" s="85"/>
      <c r="M11" s="85">
        <v>1</v>
      </c>
      <c r="N11" s="85"/>
      <c r="O11" s="96"/>
      <c r="P11" s="20"/>
    </row>
    <row r="12" spans="1:16" s="16" customFormat="1">
      <c r="A12" s="136">
        <v>45208</v>
      </c>
      <c r="B12" s="132" t="s">
        <v>30</v>
      </c>
      <c r="C12" s="133">
        <v>5</v>
      </c>
      <c r="D12" s="133">
        <v>3</v>
      </c>
      <c r="E12" s="133">
        <v>9</v>
      </c>
      <c r="F12" s="133" t="s">
        <v>31</v>
      </c>
      <c r="G12" s="144">
        <v>9</v>
      </c>
      <c r="H12" s="18">
        <v>1</v>
      </c>
      <c r="I12" s="129" t="s">
        <v>16</v>
      </c>
      <c r="J12" s="131" t="s">
        <v>12</v>
      </c>
      <c r="K12" s="85"/>
      <c r="L12" s="129"/>
      <c r="M12" s="129"/>
      <c r="N12" s="129">
        <v>1</v>
      </c>
      <c r="O12" s="135"/>
      <c r="P12" s="15"/>
    </row>
    <row r="13" spans="1:16" s="16" customFormat="1">
      <c r="A13" s="136">
        <v>41776</v>
      </c>
      <c r="B13" s="132" t="s">
        <v>32</v>
      </c>
      <c r="C13" s="133">
        <v>12</v>
      </c>
      <c r="D13" s="133">
        <v>6</v>
      </c>
      <c r="E13" s="133">
        <v>9</v>
      </c>
      <c r="F13" s="133" t="s">
        <v>33</v>
      </c>
      <c r="G13" s="144">
        <v>9</v>
      </c>
      <c r="H13" s="18">
        <v>1</v>
      </c>
      <c r="I13" s="129" t="s">
        <v>16</v>
      </c>
      <c r="J13" s="131" t="s">
        <v>34</v>
      </c>
      <c r="K13" s="85"/>
      <c r="L13" s="129"/>
      <c r="M13" s="129">
        <v>1</v>
      </c>
      <c r="N13" s="129">
        <v>1</v>
      </c>
      <c r="O13" s="135"/>
      <c r="P13" s="15"/>
    </row>
    <row r="14" spans="1:16" s="16" customFormat="1">
      <c r="A14" s="136">
        <v>44993</v>
      </c>
      <c r="B14" s="132" t="s">
        <v>32</v>
      </c>
      <c r="C14" s="133">
        <v>9</v>
      </c>
      <c r="D14" s="133">
        <v>6</v>
      </c>
      <c r="E14" s="133">
        <v>9</v>
      </c>
      <c r="F14" s="133" t="s">
        <v>35</v>
      </c>
      <c r="G14" s="144">
        <v>9</v>
      </c>
      <c r="H14" s="18">
        <v>0</v>
      </c>
      <c r="I14" s="129" t="s">
        <v>16</v>
      </c>
      <c r="J14" s="131" t="s">
        <v>11</v>
      </c>
      <c r="K14" s="85"/>
      <c r="L14" s="129"/>
      <c r="M14" s="129">
        <v>1</v>
      </c>
      <c r="N14" s="129"/>
      <c r="O14" s="135"/>
      <c r="P14" s="15"/>
    </row>
    <row r="15" spans="1:16" s="16" customFormat="1">
      <c r="A15" s="136">
        <v>41835</v>
      </c>
      <c r="B15" s="132" t="s">
        <v>36</v>
      </c>
      <c r="C15" s="133">
        <v>15</v>
      </c>
      <c r="D15" s="133">
        <v>9</v>
      </c>
      <c r="E15" s="133">
        <v>15</v>
      </c>
      <c r="F15" s="133"/>
      <c r="G15" s="144">
        <v>0</v>
      </c>
      <c r="H15" s="18">
        <v>1</v>
      </c>
      <c r="I15" s="129" t="s">
        <v>37</v>
      </c>
      <c r="J15" s="131" t="s">
        <v>13</v>
      </c>
      <c r="K15" s="85"/>
      <c r="L15" s="129"/>
      <c r="M15" s="129"/>
      <c r="N15" s="129"/>
      <c r="O15" s="135">
        <v>1</v>
      </c>
      <c r="P15" s="15"/>
    </row>
    <row r="16" spans="1:16" s="16" customFormat="1">
      <c r="A16" s="136">
        <v>40564</v>
      </c>
      <c r="B16" s="132" t="s">
        <v>36</v>
      </c>
      <c r="C16" s="133">
        <v>10</v>
      </c>
      <c r="D16" s="133">
        <v>10</v>
      </c>
      <c r="E16" s="133">
        <v>0</v>
      </c>
      <c r="F16" s="133"/>
      <c r="G16" s="144">
        <v>0</v>
      </c>
      <c r="H16" s="18">
        <v>1</v>
      </c>
      <c r="I16" s="129" t="s">
        <v>37</v>
      </c>
      <c r="J16" s="131" t="s">
        <v>13</v>
      </c>
      <c r="K16" s="85"/>
      <c r="L16" s="129"/>
      <c r="M16" s="129"/>
      <c r="N16" s="129"/>
      <c r="O16" s="135">
        <v>1</v>
      </c>
      <c r="P16" s="15"/>
    </row>
    <row r="17" spans="1:37" s="16" customFormat="1">
      <c r="A17" s="109">
        <v>41511</v>
      </c>
      <c r="B17" s="132" t="s">
        <v>38</v>
      </c>
      <c r="C17" s="133">
        <v>15</v>
      </c>
      <c r="D17" s="133">
        <v>9</v>
      </c>
      <c r="E17" s="133">
        <v>0</v>
      </c>
      <c r="F17" s="133"/>
      <c r="G17" s="144">
        <v>0</v>
      </c>
      <c r="H17" s="18">
        <v>1</v>
      </c>
      <c r="I17" s="129" t="s">
        <v>16</v>
      </c>
      <c r="J17" s="131" t="s">
        <v>21</v>
      </c>
      <c r="K17" s="85">
        <v>1</v>
      </c>
      <c r="L17" s="129"/>
      <c r="M17" s="129"/>
      <c r="N17" s="129"/>
      <c r="O17" s="135"/>
      <c r="P17" s="15"/>
    </row>
    <row r="18" spans="1:37" s="16" customFormat="1">
      <c r="A18" s="109">
        <v>41941</v>
      </c>
      <c r="B18" s="132" t="s">
        <v>14</v>
      </c>
      <c r="C18" s="133">
        <v>12</v>
      </c>
      <c r="D18" s="133">
        <v>6</v>
      </c>
      <c r="E18" s="133">
        <v>0</v>
      </c>
      <c r="F18" s="133"/>
      <c r="G18" s="144">
        <v>0</v>
      </c>
      <c r="H18" s="18">
        <v>1</v>
      </c>
      <c r="I18" s="129" t="s">
        <v>16</v>
      </c>
      <c r="J18" s="131" t="s">
        <v>17</v>
      </c>
      <c r="K18" s="85">
        <v>1</v>
      </c>
      <c r="L18" s="129"/>
      <c r="M18" s="129"/>
      <c r="N18" s="129"/>
      <c r="O18" s="135"/>
      <c r="P18" s="15"/>
    </row>
    <row r="19" spans="1:37" s="16" customFormat="1">
      <c r="A19" s="109">
        <v>45258</v>
      </c>
      <c r="B19" s="132" t="s">
        <v>19</v>
      </c>
      <c r="C19" s="133">
        <v>6</v>
      </c>
      <c r="D19" s="133">
        <v>6</v>
      </c>
      <c r="E19" s="133">
        <v>0</v>
      </c>
      <c r="F19" s="133"/>
      <c r="G19" s="144">
        <v>0</v>
      </c>
      <c r="H19" s="18">
        <v>1</v>
      </c>
      <c r="I19" s="129" t="s">
        <v>16</v>
      </c>
      <c r="J19" s="131" t="s">
        <v>39</v>
      </c>
      <c r="K19" s="85">
        <v>1</v>
      </c>
      <c r="L19" s="129"/>
      <c r="M19" s="129"/>
      <c r="N19" s="129"/>
      <c r="O19" s="135"/>
      <c r="P19" s="15"/>
    </row>
    <row r="20" spans="1:37" s="16" customFormat="1">
      <c r="A20" s="109">
        <v>45293</v>
      </c>
      <c r="B20" s="132" t="s">
        <v>40</v>
      </c>
      <c r="C20" s="133">
        <v>15</v>
      </c>
      <c r="D20" s="133">
        <v>12</v>
      </c>
      <c r="E20" s="133">
        <v>0</v>
      </c>
      <c r="F20" s="133"/>
      <c r="G20" s="144">
        <v>0</v>
      </c>
      <c r="H20" s="18">
        <v>1</v>
      </c>
      <c r="I20" s="129" t="s">
        <v>16</v>
      </c>
      <c r="J20" s="131" t="s">
        <v>21</v>
      </c>
      <c r="K20" s="85">
        <v>1</v>
      </c>
      <c r="L20" s="129"/>
      <c r="M20" s="129"/>
      <c r="N20" s="129"/>
      <c r="O20" s="135"/>
      <c r="P20" s="15"/>
    </row>
    <row r="21" spans="1:37" s="16" customFormat="1" ht="17" thickBot="1">
      <c r="A21" s="110">
        <v>45285</v>
      </c>
      <c r="B21" s="138" t="s">
        <v>41</v>
      </c>
      <c r="C21" s="139">
        <v>8</v>
      </c>
      <c r="D21" s="139">
        <v>8</v>
      </c>
      <c r="E21" s="139">
        <v>0</v>
      </c>
      <c r="F21" s="139"/>
      <c r="G21" s="145">
        <v>0</v>
      </c>
      <c r="H21" s="143">
        <v>0</v>
      </c>
      <c r="I21" s="140" t="s">
        <v>16</v>
      </c>
      <c r="J21" s="141" t="s">
        <v>21</v>
      </c>
      <c r="K21" s="97">
        <v>0</v>
      </c>
      <c r="L21" s="140">
        <v>1</v>
      </c>
      <c r="M21" s="140"/>
      <c r="N21" s="140"/>
      <c r="O21" s="142"/>
      <c r="P21" s="15"/>
    </row>
    <row r="22" spans="1:37">
      <c r="C22" s="22">
        <f>SUM(C6:C21)</f>
        <v>167</v>
      </c>
      <c r="D22" s="22">
        <f>SUM(D6:D21)</f>
        <v>108</v>
      </c>
      <c r="E22" s="22">
        <f>SUM(E6:E21)</f>
        <v>90</v>
      </c>
      <c r="F22" s="22"/>
      <c r="G22" s="22">
        <f>SUM(G6:G21)</f>
        <v>81</v>
      </c>
      <c r="H22" s="22">
        <f>SUM(H6:H21)</f>
        <v>14</v>
      </c>
      <c r="I22" s="22"/>
      <c r="K22" s="22">
        <f>SUM(K6:K21)</f>
        <v>10</v>
      </c>
      <c r="L22" s="22">
        <f>SUM(L6:L21)</f>
        <v>1</v>
      </c>
      <c r="M22" s="22">
        <f>SUM(M6:M21)</f>
        <v>3</v>
      </c>
      <c r="N22" s="22">
        <f>SUM(N6:N21)</f>
        <v>2</v>
      </c>
      <c r="O22" s="22">
        <f>SUM(O6:O21)</f>
        <v>3</v>
      </c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</row>
    <row r="24" spans="1:37" s="48" customFormat="1">
      <c r="A24" s="46" t="s">
        <v>42</v>
      </c>
      <c r="B24" s="121" t="s">
        <v>43</v>
      </c>
      <c r="C24" s="46"/>
      <c r="D24" s="46"/>
      <c r="E24" s="46"/>
      <c r="J24" s="116"/>
      <c r="K24" s="46"/>
      <c r="L24" s="46"/>
      <c r="M24" s="46"/>
      <c r="N24" s="46"/>
      <c r="O24" s="46"/>
    </row>
    <row r="25" spans="1:37">
      <c r="E25" s="24"/>
      <c r="J25" s="33"/>
    </row>
    <row r="26" spans="1:37">
      <c r="B26" s="120" t="s">
        <v>44</v>
      </c>
      <c r="E26" s="24"/>
      <c r="J26" s="33"/>
    </row>
    <row r="27" spans="1:37">
      <c r="E27" s="24"/>
      <c r="J27" s="33"/>
    </row>
    <row r="28" spans="1:37">
      <c r="E28" s="24"/>
    </row>
    <row r="29" spans="1:37">
      <c r="B29" s="107" t="s">
        <v>45</v>
      </c>
      <c r="C29" s="27"/>
      <c r="E29" s="28"/>
      <c r="F29" s="29" t="s">
        <v>46</v>
      </c>
      <c r="G29" s="30"/>
      <c r="H29" s="31"/>
      <c r="I29" s="25"/>
      <c r="J29" s="33"/>
      <c r="K29" s="28"/>
      <c r="L29" s="28"/>
    </row>
    <row r="30" spans="1:37" ht="32">
      <c r="B30" s="106" t="s">
        <v>47</v>
      </c>
      <c r="C30" s="27">
        <v>194</v>
      </c>
      <c r="D30" s="24"/>
      <c r="E30" s="28"/>
      <c r="F30" s="33" t="s">
        <v>48</v>
      </c>
      <c r="G30" s="25">
        <v>99</v>
      </c>
      <c r="H30" s="28"/>
      <c r="I30" s="25"/>
      <c r="J30" s="33"/>
      <c r="K30" s="28"/>
      <c r="L30" s="28"/>
    </row>
    <row r="31" spans="1:37">
      <c r="B31" s="106" t="s">
        <v>49</v>
      </c>
      <c r="C31" s="27">
        <v>99</v>
      </c>
      <c r="E31" s="28"/>
      <c r="F31" s="33" t="s">
        <v>50</v>
      </c>
      <c r="G31" s="25">
        <v>81</v>
      </c>
      <c r="H31" s="34">
        <f>G31/G39</f>
        <v>0.81818181818181823</v>
      </c>
      <c r="I31" s="30"/>
      <c r="J31" s="29"/>
    </row>
    <row r="32" spans="1:37">
      <c r="B32" s="106" t="s">
        <v>51</v>
      </c>
      <c r="C32" s="27">
        <f>C30-C31</f>
        <v>95</v>
      </c>
      <c r="E32" s="28"/>
      <c r="F32" s="33" t="s">
        <v>52</v>
      </c>
      <c r="G32" s="35">
        <v>0</v>
      </c>
      <c r="H32" s="34"/>
      <c r="I32" s="25"/>
      <c r="J32" s="33"/>
    </row>
    <row r="33" spans="2:14" ht="32">
      <c r="B33" s="106" t="s">
        <v>113</v>
      </c>
      <c r="C33" s="50">
        <f>ROUND((C31/C30),2)</f>
        <v>0.51</v>
      </c>
      <c r="E33" s="28"/>
      <c r="F33" s="33" t="s">
        <v>54</v>
      </c>
      <c r="G33" s="25">
        <v>9</v>
      </c>
      <c r="H33" s="34">
        <f>G33/G39</f>
        <v>9.0909090909090912E-2</v>
      </c>
      <c r="I33" s="25"/>
      <c r="J33" s="117"/>
    </row>
    <row r="34" spans="2:14">
      <c r="E34" s="28"/>
      <c r="F34" s="33" t="s">
        <v>55</v>
      </c>
      <c r="G34" s="25">
        <v>9</v>
      </c>
      <c r="H34" s="34">
        <f>G34/G39</f>
        <v>9.0909090909090912E-2</v>
      </c>
      <c r="I34" s="35"/>
      <c r="J34" s="117"/>
    </row>
    <row r="35" spans="2:14">
      <c r="E35" s="28"/>
      <c r="F35" s="33" t="s">
        <v>56</v>
      </c>
      <c r="G35" s="35">
        <v>0</v>
      </c>
      <c r="H35" s="34">
        <f>G35/G39</f>
        <v>0</v>
      </c>
      <c r="I35" s="25"/>
      <c r="J35" s="117"/>
    </row>
    <row r="36" spans="2:14">
      <c r="E36" s="28"/>
      <c r="F36" s="28"/>
      <c r="G36" s="25"/>
      <c r="H36" s="28"/>
      <c r="I36" s="25"/>
      <c r="J36" s="117"/>
    </row>
    <row r="37" spans="2:14">
      <c r="E37" s="28"/>
      <c r="F37" s="25" t="s">
        <v>57</v>
      </c>
      <c r="G37" s="25">
        <v>167</v>
      </c>
      <c r="H37" s="34"/>
      <c r="I37" s="35"/>
      <c r="J37" s="117"/>
    </row>
    <row r="38" spans="2:14">
      <c r="E38" s="28"/>
      <c r="F38" s="25" t="s">
        <v>58</v>
      </c>
      <c r="G38" s="25">
        <v>108</v>
      </c>
      <c r="H38" s="28"/>
      <c r="I38" s="25"/>
      <c r="J38" s="33"/>
    </row>
    <row r="39" spans="2:14">
      <c r="E39" s="28"/>
      <c r="F39" s="25" t="s">
        <v>59</v>
      </c>
      <c r="G39" s="25">
        <v>99</v>
      </c>
      <c r="H39" s="28"/>
      <c r="I39" s="25"/>
      <c r="J39" s="117"/>
    </row>
    <row r="40" spans="2:14">
      <c r="E40" s="28"/>
      <c r="F40" s="25" t="s">
        <v>60</v>
      </c>
      <c r="G40" s="36">
        <f>G37/G39</f>
        <v>1.6868686868686869</v>
      </c>
      <c r="H40" s="28"/>
      <c r="I40" s="25"/>
      <c r="J40" s="33"/>
    </row>
    <row r="41" spans="2:14">
      <c r="E41" s="28"/>
      <c r="F41" s="25" t="s">
        <v>61</v>
      </c>
      <c r="G41" s="36">
        <f>G38/G39</f>
        <v>1.0909090909090908</v>
      </c>
      <c r="H41" s="28"/>
      <c r="I41" s="25"/>
      <c r="J41" s="33"/>
    </row>
    <row r="42" spans="2:14">
      <c r="E42" s="28"/>
      <c r="F42" s="28"/>
      <c r="G42" s="25"/>
      <c r="H42" s="28"/>
      <c r="I42" s="36"/>
    </row>
    <row r="43" spans="2:14">
      <c r="E43" s="28"/>
      <c r="F43" s="25" t="s">
        <v>62</v>
      </c>
      <c r="G43" s="25">
        <v>16</v>
      </c>
      <c r="H43" s="37"/>
      <c r="I43" s="36"/>
      <c r="J43" s="33"/>
    </row>
    <row r="44" spans="2:14">
      <c r="E44" s="28"/>
      <c r="F44" s="25" t="s">
        <v>63</v>
      </c>
      <c r="G44" s="25">
        <v>9</v>
      </c>
      <c r="H44" s="37">
        <f>G44/G43</f>
        <v>0.5625</v>
      </c>
      <c r="I44" s="25"/>
      <c r="J44" s="33"/>
      <c r="K44" s="28"/>
      <c r="L44" s="28"/>
      <c r="M44" s="28"/>
      <c r="N44" s="28"/>
    </row>
    <row r="45" spans="2:14">
      <c r="E45" s="28"/>
      <c r="F45" s="25" t="s">
        <v>64</v>
      </c>
      <c r="G45" s="25">
        <v>9</v>
      </c>
      <c r="H45" s="37">
        <f>G45/G43</f>
        <v>0.5625</v>
      </c>
      <c r="I45" s="25"/>
      <c r="J45" s="117"/>
      <c r="K45" s="28"/>
      <c r="L45" s="28"/>
      <c r="M45" s="28"/>
      <c r="N45" s="34"/>
    </row>
    <row r="46" spans="2:14">
      <c r="E46" s="28"/>
      <c r="F46" s="25" t="s">
        <v>65</v>
      </c>
      <c r="G46" s="25">
        <v>0</v>
      </c>
      <c r="H46" s="37">
        <f>G46/G43</f>
        <v>0</v>
      </c>
      <c r="I46" s="25"/>
      <c r="J46" s="117"/>
      <c r="K46" s="28"/>
      <c r="L46" s="28"/>
      <c r="M46" s="28"/>
      <c r="N46" s="34"/>
    </row>
    <row r="47" spans="2:14">
      <c r="E47" s="28"/>
      <c r="F47" s="25" t="s">
        <v>66</v>
      </c>
      <c r="G47" s="25">
        <v>14</v>
      </c>
      <c r="H47" s="37">
        <f>G47/G43</f>
        <v>0.875</v>
      </c>
      <c r="I47" s="25"/>
      <c r="J47" s="117"/>
      <c r="K47" s="28"/>
      <c r="L47" s="28"/>
      <c r="M47" s="28"/>
      <c r="N47" s="34"/>
    </row>
    <row r="48" spans="2:14" ht="32">
      <c r="E48" s="28"/>
      <c r="F48" s="25" t="s">
        <v>67</v>
      </c>
      <c r="G48" s="25">
        <v>2</v>
      </c>
      <c r="H48" s="37">
        <f>G48/G43</f>
        <v>0.125</v>
      </c>
      <c r="I48" s="25"/>
      <c r="J48" s="117"/>
      <c r="K48" s="28"/>
      <c r="L48" s="28"/>
      <c r="M48" s="28"/>
      <c r="N48" s="34"/>
    </row>
    <row r="49" spans="5:16">
      <c r="E49" s="28"/>
      <c r="F49" s="25" t="s">
        <v>68</v>
      </c>
      <c r="G49" s="25">
        <v>8</v>
      </c>
      <c r="H49" s="37">
        <f>G49/G44</f>
        <v>0.88888888888888884</v>
      </c>
      <c r="I49" s="25"/>
      <c r="J49" s="33"/>
      <c r="K49" s="28"/>
      <c r="L49" s="28"/>
      <c r="M49" s="28"/>
      <c r="N49" s="34"/>
      <c r="O49" s="28"/>
      <c r="P49" s="37"/>
    </row>
    <row r="50" spans="5:16">
      <c r="E50" s="28"/>
      <c r="F50" s="25" t="s">
        <v>69</v>
      </c>
      <c r="G50" s="25">
        <v>8</v>
      </c>
      <c r="H50" s="37">
        <f>G50/G44</f>
        <v>0.88888888888888884</v>
      </c>
      <c r="I50" s="25"/>
      <c r="J50" s="33"/>
      <c r="K50" s="28"/>
      <c r="L50" s="28"/>
      <c r="M50" s="28"/>
      <c r="N50" s="34"/>
      <c r="O50" s="28"/>
      <c r="P50" s="37"/>
    </row>
    <row r="51" spans="5:16">
      <c r="E51" s="28"/>
      <c r="F51" s="25" t="s">
        <v>70</v>
      </c>
      <c r="G51" s="25">
        <v>0</v>
      </c>
      <c r="H51" s="37">
        <f>G51/G44</f>
        <v>0</v>
      </c>
      <c r="I51" s="25"/>
      <c r="J51" s="33"/>
      <c r="K51" s="28"/>
      <c r="L51" s="28"/>
      <c r="M51" s="28"/>
      <c r="N51" s="34"/>
      <c r="O51" s="28"/>
      <c r="P51" s="37"/>
    </row>
    <row r="52" spans="5:16" ht="32">
      <c r="E52" s="28"/>
      <c r="F52" s="25" t="s">
        <v>71</v>
      </c>
      <c r="G52" s="25">
        <v>1</v>
      </c>
      <c r="H52" s="37">
        <f>G52/G44</f>
        <v>0.1111111111111111</v>
      </c>
      <c r="I52" s="25"/>
      <c r="J52" s="33"/>
      <c r="K52" s="28"/>
      <c r="L52" s="28"/>
      <c r="M52" s="28"/>
      <c r="N52" s="34"/>
      <c r="O52" s="28"/>
      <c r="P52" s="37"/>
    </row>
    <row r="53" spans="5:16">
      <c r="E53" s="28"/>
      <c r="F53" s="25" t="s">
        <v>72</v>
      </c>
      <c r="G53" s="25">
        <v>1</v>
      </c>
      <c r="H53" s="37">
        <f>G53/G44</f>
        <v>0.1111111111111111</v>
      </c>
      <c r="I53" s="25"/>
      <c r="J53" s="33"/>
      <c r="K53" s="28"/>
      <c r="L53" s="28"/>
      <c r="M53" s="28"/>
      <c r="N53" s="34"/>
      <c r="O53" s="28"/>
      <c r="P53" s="37"/>
    </row>
    <row r="54" spans="5:16">
      <c r="E54" s="28"/>
      <c r="F54" s="25" t="s">
        <v>73</v>
      </c>
      <c r="G54" s="25">
        <v>0</v>
      </c>
      <c r="H54" s="37">
        <f>G54/G44</f>
        <v>0</v>
      </c>
      <c r="I54" s="25"/>
      <c r="J54" s="33"/>
      <c r="K54" s="28"/>
      <c r="L54" s="28"/>
      <c r="M54" s="28"/>
      <c r="N54" s="34"/>
      <c r="O54" s="28"/>
      <c r="P54" s="37"/>
    </row>
    <row r="55" spans="5:16">
      <c r="E55" s="28"/>
      <c r="I55" s="25"/>
      <c r="J55" s="33"/>
      <c r="K55" s="28"/>
      <c r="L55" s="28"/>
      <c r="M55" s="28"/>
      <c r="N55" s="34"/>
      <c r="O55" s="28"/>
      <c r="P55" s="37"/>
    </row>
    <row r="56" spans="5:16">
      <c r="E56" s="28"/>
      <c r="I56" s="25"/>
      <c r="J56" s="33"/>
      <c r="K56" s="28"/>
      <c r="L56" s="28"/>
      <c r="M56" s="28"/>
      <c r="N56" s="34"/>
      <c r="O56" s="28"/>
      <c r="P56" s="37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0"/>
  <sheetViews>
    <sheetView zoomScale="79" zoomScaleNormal="79" zoomScalePageLayoutView="79" workbookViewId="0">
      <selection activeCell="J5" sqref="J5"/>
    </sheetView>
  </sheetViews>
  <sheetFormatPr baseColWidth="10" defaultColWidth="8.83203125" defaultRowHeight="16" x14ac:dyDescent="0"/>
  <cols>
    <col min="1" max="1" width="17.5" style="27" customWidth="1"/>
    <col min="2" max="2" width="28.83203125" style="106" customWidth="1"/>
    <col min="3" max="3" width="14.6640625" style="27" customWidth="1"/>
    <col min="4" max="4" width="12.33203125" style="27" customWidth="1"/>
    <col min="5" max="5" width="15.5" style="27" customWidth="1"/>
    <col min="6" max="6" width="30.1640625" style="32" customWidth="1"/>
    <col min="7" max="7" width="18.5" style="32" customWidth="1"/>
    <col min="8" max="8" width="17.1640625" style="32" customWidth="1"/>
    <col min="9" max="9" width="20.1640625" style="32" customWidth="1"/>
    <col min="10" max="10" width="23.5" style="71" customWidth="1"/>
    <col min="11" max="11" width="14.83203125" style="32" customWidth="1"/>
    <col min="12" max="12" width="14" style="32" customWidth="1"/>
    <col min="13" max="14" width="8.83203125" style="32"/>
    <col min="15" max="15" width="12.33203125" style="32" customWidth="1"/>
    <col min="16" max="16384" width="8.83203125" style="32"/>
  </cols>
  <sheetData>
    <row r="2" spans="1:16" s="115" customFormat="1">
      <c r="A2" s="111"/>
      <c r="B2" s="112"/>
      <c r="C2" s="88" t="s">
        <v>176</v>
      </c>
      <c r="D2" s="111"/>
      <c r="E2" s="111"/>
      <c r="F2" s="111"/>
      <c r="G2" s="113"/>
      <c r="H2" s="111"/>
      <c r="I2" s="111"/>
      <c r="J2" s="88" t="s">
        <v>180</v>
      </c>
      <c r="K2" s="114"/>
      <c r="L2" s="114"/>
    </row>
    <row r="3" spans="1:16" ht="19" thickBot="1">
      <c r="A3" s="67"/>
      <c r="B3" s="103"/>
      <c r="C3" s="89"/>
      <c r="D3" s="67"/>
      <c r="E3" s="67"/>
      <c r="F3" s="67"/>
      <c r="G3" s="4"/>
      <c r="H3" s="67"/>
      <c r="I3" s="67"/>
      <c r="J3" s="66"/>
      <c r="K3" s="41"/>
      <c r="L3" s="41"/>
    </row>
    <row r="4" spans="1:16" s="26" customFormat="1">
      <c r="A4" s="108" t="s">
        <v>0</v>
      </c>
      <c r="B4" s="104" t="s">
        <v>1</v>
      </c>
      <c r="C4" s="92" t="s">
        <v>2</v>
      </c>
      <c r="D4" s="92" t="s">
        <v>3</v>
      </c>
      <c r="E4" s="92" t="s">
        <v>4</v>
      </c>
      <c r="F4" s="92" t="s">
        <v>5</v>
      </c>
      <c r="G4" s="102" t="s">
        <v>6</v>
      </c>
      <c r="H4" s="100" t="s">
        <v>7</v>
      </c>
      <c r="I4" s="92" t="s">
        <v>8</v>
      </c>
      <c r="J4" s="91" t="s">
        <v>179</v>
      </c>
      <c r="K4" s="92" t="s">
        <v>9</v>
      </c>
      <c r="L4" s="93" t="s">
        <v>10</v>
      </c>
      <c r="M4" s="93" t="s">
        <v>11</v>
      </c>
      <c r="N4" s="93" t="s">
        <v>12</v>
      </c>
      <c r="O4" s="94" t="s">
        <v>13</v>
      </c>
      <c r="P4" s="90"/>
    </row>
    <row r="5" spans="1:16">
      <c r="A5" s="95"/>
      <c r="B5" s="83"/>
      <c r="C5" s="85"/>
      <c r="D5" s="85"/>
      <c r="E5" s="85"/>
      <c r="F5" s="85"/>
      <c r="G5" s="96"/>
      <c r="H5" s="19"/>
      <c r="I5" s="85"/>
      <c r="J5" s="84"/>
      <c r="K5" s="85"/>
      <c r="L5" s="85"/>
      <c r="M5" s="85"/>
      <c r="N5" s="85"/>
      <c r="O5" s="96"/>
      <c r="P5" s="41"/>
    </row>
    <row r="6" spans="1:16">
      <c r="A6" s="95">
        <v>42783</v>
      </c>
      <c r="B6" s="83" t="s">
        <v>74</v>
      </c>
      <c r="C6" s="85">
        <v>9</v>
      </c>
      <c r="D6" s="85">
        <v>9</v>
      </c>
      <c r="E6" s="85">
        <v>9</v>
      </c>
      <c r="F6" s="85" t="s">
        <v>75</v>
      </c>
      <c r="G6" s="96">
        <v>9</v>
      </c>
      <c r="H6" s="19">
        <v>1</v>
      </c>
      <c r="I6" s="85" t="s">
        <v>16</v>
      </c>
      <c r="J6" s="84" t="s">
        <v>76</v>
      </c>
      <c r="K6" s="85">
        <v>1</v>
      </c>
      <c r="L6" s="85"/>
      <c r="M6" s="85"/>
      <c r="N6" s="85">
        <v>1</v>
      </c>
      <c r="O6" s="96"/>
      <c r="P6" s="41"/>
    </row>
    <row r="7" spans="1:16">
      <c r="A7" s="109">
        <v>46985</v>
      </c>
      <c r="B7" s="83" t="s">
        <v>77</v>
      </c>
      <c r="C7" s="85">
        <v>6</v>
      </c>
      <c r="D7" s="85">
        <v>6</v>
      </c>
      <c r="E7" s="85">
        <v>6</v>
      </c>
      <c r="F7" s="85" t="s">
        <v>78</v>
      </c>
      <c r="G7" s="96">
        <v>6</v>
      </c>
      <c r="H7" s="19">
        <v>1</v>
      </c>
      <c r="I7" s="85" t="s">
        <v>16</v>
      </c>
      <c r="J7" s="84" t="s">
        <v>39</v>
      </c>
      <c r="K7" s="85">
        <v>1</v>
      </c>
      <c r="L7" s="85"/>
      <c r="M7" s="85"/>
      <c r="N7" s="85"/>
      <c r="O7" s="96"/>
      <c r="P7" s="41"/>
    </row>
    <row r="8" spans="1:16">
      <c r="A8" s="95">
        <v>47060</v>
      </c>
      <c r="B8" s="83" t="s">
        <v>77</v>
      </c>
      <c r="C8" s="85">
        <v>6</v>
      </c>
      <c r="D8" s="85">
        <v>6</v>
      </c>
      <c r="E8" s="85">
        <v>6</v>
      </c>
      <c r="F8" s="85" t="s">
        <v>79</v>
      </c>
      <c r="G8" s="96">
        <v>6</v>
      </c>
      <c r="H8" s="19">
        <v>1</v>
      </c>
      <c r="I8" s="85" t="s">
        <v>16</v>
      </c>
      <c r="J8" s="84" t="s">
        <v>39</v>
      </c>
      <c r="K8" s="85">
        <v>1</v>
      </c>
      <c r="L8" s="85"/>
      <c r="M8" s="85"/>
      <c r="N8" s="85"/>
      <c r="O8" s="96"/>
      <c r="P8" s="41"/>
    </row>
    <row r="9" spans="1:16">
      <c r="A9" s="109">
        <v>41776</v>
      </c>
      <c r="B9" s="83" t="s">
        <v>32</v>
      </c>
      <c r="C9" s="85">
        <v>9</v>
      </c>
      <c r="D9" s="85">
        <v>6</v>
      </c>
      <c r="E9" s="85">
        <v>9</v>
      </c>
      <c r="F9" s="85" t="s">
        <v>80</v>
      </c>
      <c r="G9" s="96">
        <v>9</v>
      </c>
      <c r="H9" s="19">
        <v>1</v>
      </c>
      <c r="I9" s="85" t="s">
        <v>16</v>
      </c>
      <c r="J9" s="84" t="s">
        <v>11</v>
      </c>
      <c r="K9" s="85"/>
      <c r="L9" s="85"/>
      <c r="M9" s="85">
        <v>1</v>
      </c>
      <c r="N9" s="85"/>
      <c r="O9" s="96"/>
      <c r="P9" s="41"/>
    </row>
    <row r="10" spans="1:16">
      <c r="A10" s="95">
        <v>41511</v>
      </c>
      <c r="B10" s="83" t="s">
        <v>38</v>
      </c>
      <c r="C10" s="85">
        <v>15</v>
      </c>
      <c r="D10" s="85">
        <v>9</v>
      </c>
      <c r="E10" s="85">
        <v>12</v>
      </c>
      <c r="F10" s="85" t="s">
        <v>81</v>
      </c>
      <c r="G10" s="96">
        <v>12</v>
      </c>
      <c r="H10" s="19">
        <v>1</v>
      </c>
      <c r="I10" s="85" t="s">
        <v>16</v>
      </c>
      <c r="J10" s="84" t="s">
        <v>21</v>
      </c>
      <c r="K10" s="85">
        <v>1</v>
      </c>
      <c r="L10" s="85"/>
      <c r="M10" s="85"/>
      <c r="N10" s="85"/>
      <c r="O10" s="96"/>
      <c r="P10" s="41"/>
    </row>
    <row r="11" spans="1:16">
      <c r="A11" s="109">
        <v>46881</v>
      </c>
      <c r="B11" s="83" t="s">
        <v>14</v>
      </c>
      <c r="C11" s="85">
        <v>12</v>
      </c>
      <c r="D11" s="85">
        <v>6</v>
      </c>
      <c r="E11" s="85">
        <v>9</v>
      </c>
      <c r="F11" s="85" t="s">
        <v>82</v>
      </c>
      <c r="G11" s="96">
        <v>9</v>
      </c>
      <c r="H11" s="19">
        <v>1</v>
      </c>
      <c r="I11" s="85" t="s">
        <v>16</v>
      </c>
      <c r="J11" s="84" t="s">
        <v>17</v>
      </c>
      <c r="K11" s="85">
        <v>1</v>
      </c>
      <c r="L11" s="85"/>
      <c r="M11" s="85"/>
      <c r="N11" s="85"/>
      <c r="O11" s="96"/>
      <c r="P11" s="41"/>
    </row>
    <row r="12" spans="1:16">
      <c r="A12" s="109">
        <v>41941</v>
      </c>
      <c r="B12" s="83" t="s">
        <v>14</v>
      </c>
      <c r="C12" s="85">
        <v>12</v>
      </c>
      <c r="D12" s="85">
        <v>6</v>
      </c>
      <c r="E12" s="85">
        <v>9</v>
      </c>
      <c r="F12" s="85" t="s">
        <v>83</v>
      </c>
      <c r="G12" s="96">
        <v>9</v>
      </c>
      <c r="H12" s="19">
        <v>1</v>
      </c>
      <c r="I12" s="85" t="s">
        <v>16</v>
      </c>
      <c r="J12" s="84" t="s">
        <v>17</v>
      </c>
      <c r="K12" s="85">
        <v>1</v>
      </c>
      <c r="L12" s="85"/>
      <c r="M12" s="85"/>
      <c r="N12" s="85"/>
      <c r="O12" s="96"/>
      <c r="P12" s="41"/>
    </row>
    <row r="13" spans="1:16">
      <c r="A13" s="109">
        <v>46938</v>
      </c>
      <c r="B13" s="83" t="s">
        <v>14</v>
      </c>
      <c r="C13" s="85">
        <v>12</v>
      </c>
      <c r="D13" s="85">
        <v>6</v>
      </c>
      <c r="E13" s="85">
        <v>9</v>
      </c>
      <c r="F13" s="85" t="s">
        <v>84</v>
      </c>
      <c r="G13" s="96">
        <v>9</v>
      </c>
      <c r="H13" s="19">
        <v>1</v>
      </c>
      <c r="I13" s="85" t="s">
        <v>16</v>
      </c>
      <c r="J13" s="84" t="s">
        <v>17</v>
      </c>
      <c r="K13" s="85">
        <v>1</v>
      </c>
      <c r="L13" s="85"/>
      <c r="M13" s="85"/>
      <c r="N13" s="85"/>
      <c r="O13" s="96"/>
      <c r="P13" s="41"/>
    </row>
    <row r="14" spans="1:16">
      <c r="A14" s="109">
        <v>42739</v>
      </c>
      <c r="B14" s="83" t="s">
        <v>22</v>
      </c>
      <c r="C14" s="85">
        <v>3</v>
      </c>
      <c r="D14" s="85">
        <v>3</v>
      </c>
      <c r="E14" s="85">
        <v>9</v>
      </c>
      <c r="F14" s="85" t="s">
        <v>85</v>
      </c>
      <c r="G14" s="96">
        <v>9</v>
      </c>
      <c r="H14" s="19">
        <v>1</v>
      </c>
      <c r="I14" s="85" t="s">
        <v>16</v>
      </c>
      <c r="J14" s="84" t="s">
        <v>21</v>
      </c>
      <c r="K14" s="85">
        <v>1</v>
      </c>
      <c r="L14" s="85"/>
      <c r="M14" s="85"/>
      <c r="N14" s="85"/>
      <c r="O14" s="96"/>
      <c r="P14" s="41"/>
    </row>
    <row r="15" spans="1:16" s="69" customFormat="1">
      <c r="A15" s="109">
        <v>42701</v>
      </c>
      <c r="B15" s="83" t="s">
        <v>19</v>
      </c>
      <c r="C15" s="85">
        <v>6</v>
      </c>
      <c r="D15" s="85">
        <v>4</v>
      </c>
      <c r="E15" s="85">
        <v>9</v>
      </c>
      <c r="F15" s="85" t="s">
        <v>86</v>
      </c>
      <c r="G15" s="96">
        <v>9</v>
      </c>
      <c r="H15" s="19">
        <v>1</v>
      </c>
      <c r="I15" s="85" t="s">
        <v>16</v>
      </c>
      <c r="J15" s="84" t="s">
        <v>21</v>
      </c>
      <c r="K15" s="85">
        <v>1</v>
      </c>
      <c r="L15" s="85"/>
      <c r="M15" s="85"/>
      <c r="N15" s="85"/>
      <c r="O15" s="96"/>
      <c r="P15" s="68"/>
    </row>
    <row r="16" spans="1:16" s="69" customFormat="1">
      <c r="A16" s="109">
        <v>41401</v>
      </c>
      <c r="B16" s="83" t="s">
        <v>87</v>
      </c>
      <c r="C16" s="85">
        <v>6</v>
      </c>
      <c r="D16" s="85">
        <v>3</v>
      </c>
      <c r="E16" s="85">
        <v>6</v>
      </c>
      <c r="F16" s="85" t="s">
        <v>88</v>
      </c>
      <c r="G16" s="96">
        <v>6</v>
      </c>
      <c r="H16" s="19">
        <v>1</v>
      </c>
      <c r="I16" s="85" t="s">
        <v>89</v>
      </c>
      <c r="J16" s="84" t="s">
        <v>13</v>
      </c>
      <c r="K16" s="85"/>
      <c r="L16" s="85"/>
      <c r="M16" s="85"/>
      <c r="N16" s="85"/>
      <c r="O16" s="96">
        <v>1</v>
      </c>
      <c r="P16" s="68"/>
    </row>
    <row r="17" spans="1:86" s="69" customFormat="1">
      <c r="A17" s="109">
        <v>41674</v>
      </c>
      <c r="B17" s="83" t="s">
        <v>90</v>
      </c>
      <c r="C17" s="85">
        <v>15</v>
      </c>
      <c r="D17" s="85">
        <v>9</v>
      </c>
      <c r="E17" s="85">
        <v>12</v>
      </c>
      <c r="F17" s="85" t="s">
        <v>91</v>
      </c>
      <c r="G17" s="96">
        <v>12</v>
      </c>
      <c r="H17" s="19">
        <v>1</v>
      </c>
      <c r="I17" s="85" t="s">
        <v>89</v>
      </c>
      <c r="J17" s="84" t="s">
        <v>13</v>
      </c>
      <c r="K17" s="85"/>
      <c r="L17" s="85"/>
      <c r="M17" s="85"/>
      <c r="N17" s="85"/>
      <c r="O17" s="96">
        <v>1</v>
      </c>
      <c r="P17" s="68"/>
    </row>
    <row r="18" spans="1:86" s="70" customFormat="1" ht="17" thickBot="1">
      <c r="A18" s="110">
        <v>45258</v>
      </c>
      <c r="B18" s="105" t="s">
        <v>19</v>
      </c>
      <c r="C18" s="97">
        <v>10</v>
      </c>
      <c r="D18" s="97">
        <v>10</v>
      </c>
      <c r="E18" s="97">
        <v>0</v>
      </c>
      <c r="F18" s="97"/>
      <c r="G18" s="99">
        <v>0</v>
      </c>
      <c r="H18" s="101">
        <v>1</v>
      </c>
      <c r="I18" s="97" t="s">
        <v>16</v>
      </c>
      <c r="J18" s="98" t="s">
        <v>21</v>
      </c>
      <c r="K18" s="97">
        <v>1</v>
      </c>
      <c r="L18" s="97"/>
      <c r="M18" s="97"/>
      <c r="N18" s="97"/>
      <c r="O18" s="99"/>
      <c r="P18" s="68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</row>
    <row r="19" spans="1:86">
      <c r="C19" s="27">
        <f>SUM(C6:C18)</f>
        <v>121</v>
      </c>
      <c r="D19" s="27">
        <f>SUM(D6:D18)</f>
        <v>83</v>
      </c>
      <c r="E19" s="27">
        <f>SUM(E6:E18)</f>
        <v>105</v>
      </c>
      <c r="F19" s="27"/>
      <c r="G19" s="27">
        <f>SUM(G6:G18)</f>
        <v>105</v>
      </c>
      <c r="H19" s="27">
        <f>SUM(H6:H18)</f>
        <v>13</v>
      </c>
      <c r="I19" s="27"/>
      <c r="K19" s="27">
        <f>SUM(K6:K18)</f>
        <v>10</v>
      </c>
      <c r="L19" s="27">
        <f>SUM(L6:L17)</f>
        <v>0</v>
      </c>
      <c r="M19" s="27">
        <f>SUM(M6:M17)</f>
        <v>1</v>
      </c>
      <c r="N19" s="27">
        <f>SUM(N6:N17)</f>
        <v>1</v>
      </c>
      <c r="O19" s="27">
        <f>SUM(O6:O17)</f>
        <v>2</v>
      </c>
    </row>
    <row r="21" spans="1:86">
      <c r="B21" s="106" t="s">
        <v>44</v>
      </c>
      <c r="E21" s="77"/>
    </row>
    <row r="22" spans="1:86">
      <c r="E22" s="77"/>
    </row>
    <row r="23" spans="1:86">
      <c r="B23" s="107" t="s">
        <v>92</v>
      </c>
      <c r="E23" s="72"/>
      <c r="F23" s="73" t="s">
        <v>46</v>
      </c>
      <c r="G23" s="74"/>
      <c r="H23" s="75"/>
      <c r="I23" s="76"/>
      <c r="J23" s="78"/>
    </row>
    <row r="24" spans="1:86">
      <c r="B24" s="106" t="s">
        <v>47</v>
      </c>
      <c r="C24" s="27">
        <v>218</v>
      </c>
      <c r="D24" s="77"/>
      <c r="E24" s="72"/>
      <c r="F24" s="78" t="s">
        <v>48</v>
      </c>
      <c r="G24" s="76">
        <v>119</v>
      </c>
      <c r="H24" s="72"/>
      <c r="I24" s="76"/>
      <c r="J24" s="78"/>
    </row>
    <row r="25" spans="1:86">
      <c r="B25" s="106" t="s">
        <v>49</v>
      </c>
      <c r="C25" s="27">
        <v>119</v>
      </c>
      <c r="E25" s="72"/>
      <c r="F25" s="78" t="s">
        <v>50</v>
      </c>
      <c r="G25" s="76">
        <v>34</v>
      </c>
      <c r="H25" s="79">
        <f>G25/G33</f>
        <v>0.2857142857142857</v>
      </c>
    </row>
    <row r="26" spans="1:86">
      <c r="B26" s="106" t="s">
        <v>51</v>
      </c>
      <c r="C26" s="27">
        <f>C24-C25</f>
        <v>99</v>
      </c>
      <c r="E26" s="72"/>
      <c r="F26" s="78" t="s">
        <v>52</v>
      </c>
      <c r="G26" s="80">
        <f>G24-G25</f>
        <v>85</v>
      </c>
      <c r="H26" s="79"/>
    </row>
    <row r="27" spans="1:86">
      <c r="B27" s="106" t="s">
        <v>53</v>
      </c>
      <c r="C27" s="27">
        <f>ROUND(100*(C25/C24),2)</f>
        <v>54.59</v>
      </c>
      <c r="E27" s="72"/>
      <c r="F27" s="78" t="s">
        <v>54</v>
      </c>
      <c r="G27" s="76">
        <v>6</v>
      </c>
      <c r="H27" s="79">
        <f>G27/G33</f>
        <v>5.0420168067226892E-2</v>
      </c>
    </row>
    <row r="28" spans="1:86">
      <c r="E28" s="72"/>
      <c r="F28" s="78" t="s">
        <v>112</v>
      </c>
      <c r="G28" s="76">
        <v>8</v>
      </c>
      <c r="H28" s="79">
        <f>G28/G33</f>
        <v>6.7226890756302518E-2</v>
      </c>
    </row>
    <row r="29" spans="1:86">
      <c r="E29" s="72"/>
      <c r="F29" s="78" t="s">
        <v>56</v>
      </c>
      <c r="G29" s="80">
        <v>69</v>
      </c>
      <c r="H29" s="79">
        <f>G29/G33</f>
        <v>0.57983193277310929</v>
      </c>
    </row>
    <row r="30" spans="1:86">
      <c r="E30" s="72"/>
      <c r="F30" s="72"/>
      <c r="G30" s="76"/>
      <c r="H30" s="72"/>
    </row>
    <row r="31" spans="1:86">
      <c r="E31" s="72"/>
      <c r="F31" s="76" t="s">
        <v>57</v>
      </c>
      <c r="G31" s="76">
        <v>121</v>
      </c>
      <c r="H31" s="79"/>
    </row>
    <row r="32" spans="1:86">
      <c r="E32" s="72"/>
      <c r="F32" s="76" t="s">
        <v>58</v>
      </c>
      <c r="G32" s="76">
        <v>83</v>
      </c>
      <c r="H32" s="72"/>
    </row>
    <row r="33" spans="5:16">
      <c r="E33" s="72"/>
      <c r="F33" s="76" t="s">
        <v>59</v>
      </c>
      <c r="G33" s="76">
        <v>119</v>
      </c>
      <c r="H33" s="72"/>
    </row>
    <row r="34" spans="5:16">
      <c r="E34" s="72"/>
      <c r="F34" s="76" t="s">
        <v>60</v>
      </c>
      <c r="G34" s="81">
        <f>G31/G33</f>
        <v>1.0168067226890756</v>
      </c>
      <c r="H34" s="72"/>
    </row>
    <row r="35" spans="5:16">
      <c r="E35" s="72"/>
      <c r="F35" s="76" t="s">
        <v>61</v>
      </c>
      <c r="G35" s="81">
        <f>G32/G33</f>
        <v>0.69747899159663862</v>
      </c>
      <c r="H35" s="72"/>
    </row>
    <row r="36" spans="5:16">
      <c r="E36" s="72"/>
      <c r="F36" s="72"/>
      <c r="G36" s="76"/>
      <c r="H36" s="72"/>
    </row>
    <row r="37" spans="5:16">
      <c r="E37" s="72"/>
      <c r="F37" s="76" t="s">
        <v>62</v>
      </c>
      <c r="G37" s="76">
        <v>13</v>
      </c>
      <c r="H37" s="82"/>
      <c r="I37" s="81"/>
      <c r="J37" s="78"/>
      <c r="K37" s="72"/>
      <c r="L37" s="76"/>
      <c r="M37" s="81"/>
      <c r="N37" s="72"/>
    </row>
    <row r="38" spans="5:16">
      <c r="E38" s="72"/>
      <c r="F38" s="76" t="s">
        <v>63</v>
      </c>
      <c r="G38" s="76">
        <v>12</v>
      </c>
      <c r="H38" s="82">
        <f>G38/G37</f>
        <v>0.92307692307692313</v>
      </c>
      <c r="I38" s="76"/>
      <c r="J38" s="78"/>
      <c r="K38" s="72"/>
      <c r="L38" s="72"/>
      <c r="M38" s="76"/>
      <c r="N38" s="72"/>
    </row>
    <row r="39" spans="5:16">
      <c r="E39" s="72"/>
      <c r="F39" s="76" t="s">
        <v>64</v>
      </c>
      <c r="G39" s="76">
        <v>4</v>
      </c>
      <c r="H39" s="82">
        <f>G39/G37</f>
        <v>0.30769230769230771</v>
      </c>
      <c r="I39" s="76"/>
      <c r="J39" s="86"/>
      <c r="K39" s="72"/>
      <c r="L39" s="76"/>
      <c r="M39" s="76"/>
      <c r="N39" s="82"/>
    </row>
    <row r="40" spans="5:16">
      <c r="E40" s="72"/>
      <c r="F40" s="76" t="s">
        <v>65</v>
      </c>
      <c r="G40" s="76">
        <v>8</v>
      </c>
      <c r="H40" s="82">
        <f>G40/G37</f>
        <v>0.61538461538461542</v>
      </c>
      <c r="I40" s="76"/>
      <c r="J40" s="86"/>
      <c r="K40" s="72"/>
      <c r="L40" s="76"/>
      <c r="M40" s="76"/>
      <c r="N40" s="82"/>
    </row>
    <row r="41" spans="5:16">
      <c r="E41" s="72"/>
      <c r="F41" s="76" t="s">
        <v>66</v>
      </c>
      <c r="G41" s="76">
        <v>13</v>
      </c>
      <c r="H41" s="82">
        <f>G41/G37</f>
        <v>1</v>
      </c>
      <c r="I41" s="76"/>
      <c r="J41" s="86"/>
      <c r="K41" s="72"/>
      <c r="L41" s="76"/>
      <c r="M41" s="76"/>
      <c r="N41" s="82"/>
    </row>
    <row r="42" spans="5:16">
      <c r="E42" s="72"/>
      <c r="F42" s="76" t="s">
        <v>67</v>
      </c>
      <c r="G42" s="76">
        <v>0</v>
      </c>
      <c r="H42" s="82">
        <f>G42/G37</f>
        <v>0</v>
      </c>
      <c r="I42" s="76"/>
      <c r="J42" s="86"/>
      <c r="K42" s="72"/>
      <c r="L42" s="76"/>
      <c r="M42" s="76"/>
      <c r="N42" s="82"/>
    </row>
    <row r="43" spans="5:16">
      <c r="E43" s="72"/>
      <c r="F43" s="76" t="s">
        <v>68</v>
      </c>
      <c r="G43" s="76">
        <v>12</v>
      </c>
      <c r="H43" s="82">
        <f>G43/G38</f>
        <v>1</v>
      </c>
      <c r="I43" s="76"/>
      <c r="J43" s="78"/>
      <c r="K43" s="76"/>
      <c r="L43" s="76"/>
      <c r="M43" s="76"/>
      <c r="N43" s="82"/>
      <c r="O43" s="76"/>
      <c r="P43" s="82"/>
    </row>
    <row r="44" spans="5:16">
      <c r="E44" s="72"/>
      <c r="F44" s="76" t="s">
        <v>69</v>
      </c>
      <c r="G44" s="76">
        <v>4</v>
      </c>
      <c r="H44" s="82">
        <f>G44/G38</f>
        <v>0.33333333333333331</v>
      </c>
      <c r="I44" s="76"/>
      <c r="J44" s="78"/>
      <c r="K44" s="76"/>
      <c r="L44" s="76"/>
      <c r="M44" s="76"/>
      <c r="N44" s="82"/>
      <c r="O44" s="76"/>
      <c r="P44" s="82"/>
    </row>
    <row r="45" spans="5:16">
      <c r="E45" s="72"/>
      <c r="F45" s="76" t="s">
        <v>70</v>
      </c>
      <c r="G45" s="76">
        <v>8</v>
      </c>
      <c r="H45" s="82">
        <f>G45/G38</f>
        <v>0.66666666666666663</v>
      </c>
      <c r="I45" s="76"/>
      <c r="J45" s="78"/>
      <c r="K45" s="76"/>
      <c r="L45" s="76"/>
      <c r="M45" s="76"/>
      <c r="N45" s="82"/>
      <c r="O45" s="76"/>
      <c r="P45" s="82"/>
    </row>
    <row r="46" spans="5:16">
      <c r="E46" s="72"/>
      <c r="F46" s="76" t="s">
        <v>71</v>
      </c>
      <c r="G46" s="76">
        <v>0</v>
      </c>
      <c r="H46" s="82">
        <f>G46/G38</f>
        <v>0</v>
      </c>
      <c r="I46" s="76"/>
      <c r="J46" s="78"/>
      <c r="K46" s="76"/>
      <c r="L46" s="76"/>
      <c r="M46" s="76"/>
      <c r="N46" s="82"/>
      <c r="O46" s="76"/>
      <c r="P46" s="82"/>
    </row>
    <row r="47" spans="5:16">
      <c r="E47" s="72"/>
      <c r="F47" s="76" t="s">
        <v>72</v>
      </c>
      <c r="G47" s="76">
        <v>0</v>
      </c>
      <c r="H47" s="82">
        <f>G47/G38</f>
        <v>0</v>
      </c>
      <c r="I47" s="76"/>
      <c r="J47" s="78"/>
      <c r="K47" s="76"/>
      <c r="L47" s="76"/>
      <c r="M47" s="76"/>
      <c r="N47" s="82"/>
      <c r="O47" s="76"/>
      <c r="P47" s="82"/>
    </row>
    <row r="48" spans="5:16">
      <c r="E48" s="72"/>
      <c r="F48" s="76" t="s">
        <v>73</v>
      </c>
      <c r="G48" s="76">
        <v>0</v>
      </c>
      <c r="H48" s="82">
        <f>G48/G38</f>
        <v>0</v>
      </c>
      <c r="I48" s="76"/>
      <c r="J48" s="78"/>
      <c r="K48" s="76"/>
      <c r="L48" s="76"/>
      <c r="M48" s="76"/>
      <c r="N48" s="82"/>
      <c r="O48" s="76"/>
      <c r="P48" s="82"/>
    </row>
    <row r="49" spans="5:16">
      <c r="E49" s="72"/>
      <c r="I49" s="76"/>
      <c r="J49" s="78"/>
      <c r="K49" s="76"/>
      <c r="L49" s="76"/>
      <c r="M49" s="76"/>
      <c r="N49" s="82"/>
      <c r="O49" s="76"/>
      <c r="P49" s="82"/>
    </row>
    <row r="50" spans="5:16">
      <c r="E50" s="72"/>
      <c r="I50" s="76"/>
      <c r="J50" s="78"/>
      <c r="K50" s="76"/>
      <c r="L50" s="76"/>
      <c r="M50" s="76"/>
      <c r="N50" s="82"/>
      <c r="O50" s="76"/>
      <c r="P50" s="8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topLeftCell="C1" zoomScale="78" zoomScaleNormal="78" zoomScalePageLayoutView="78" workbookViewId="0">
      <selection activeCell="J5" sqref="J5"/>
    </sheetView>
  </sheetViews>
  <sheetFormatPr baseColWidth="10" defaultColWidth="8.83203125" defaultRowHeight="16" x14ac:dyDescent="0"/>
  <cols>
    <col min="1" max="1" width="17.5" style="22" customWidth="1"/>
    <col min="2" max="2" width="32.5" style="23" customWidth="1"/>
    <col min="3" max="3" width="14.6640625" style="120" customWidth="1"/>
    <col min="4" max="4" width="12.33203125" style="120" customWidth="1"/>
    <col min="5" max="5" width="15.5" style="120" customWidth="1"/>
    <col min="6" max="6" width="27.1640625" style="6" customWidth="1"/>
    <col min="7" max="7" width="18.5" style="6" customWidth="1"/>
    <col min="8" max="8" width="17.5" style="6" customWidth="1"/>
    <col min="9" max="9" width="20.1640625" style="6" customWidth="1"/>
    <col min="10" max="10" width="24.1640625" style="6" customWidth="1"/>
    <col min="11" max="11" width="14.83203125" style="6" customWidth="1"/>
    <col min="12" max="12" width="14" style="6" customWidth="1"/>
    <col min="13" max="16384" width="8.83203125" style="6"/>
  </cols>
  <sheetData>
    <row r="2" spans="1:16" s="128" customFormat="1" ht="18">
      <c r="A2" s="122"/>
      <c r="B2" s="123"/>
      <c r="C2" s="123" t="s">
        <v>177</v>
      </c>
      <c r="D2" s="153"/>
      <c r="E2" s="153"/>
      <c r="F2" s="122"/>
      <c r="G2" s="125"/>
      <c r="H2" s="122"/>
      <c r="I2" s="122"/>
      <c r="J2" s="124" t="s">
        <v>181</v>
      </c>
      <c r="K2" s="127"/>
      <c r="L2" s="127"/>
    </row>
    <row r="3" spans="1:16" ht="17" thickBot="1">
      <c r="A3" s="1"/>
      <c r="B3" s="2"/>
      <c r="C3" s="118"/>
      <c r="D3" s="154"/>
      <c r="E3" s="154"/>
      <c r="F3" s="1"/>
      <c r="G3" s="4"/>
      <c r="H3" s="1"/>
      <c r="I3" s="1"/>
      <c r="J3" s="1"/>
      <c r="K3" s="5"/>
      <c r="L3" s="5"/>
    </row>
    <row r="4" spans="1:16" ht="23" customHeight="1">
      <c r="A4" s="7" t="s">
        <v>0</v>
      </c>
      <c r="B4" s="8" t="s">
        <v>1</v>
      </c>
      <c r="C4" s="119" t="s">
        <v>2</v>
      </c>
      <c r="D4" s="119" t="s">
        <v>3</v>
      </c>
      <c r="E4" s="119" t="s">
        <v>4</v>
      </c>
      <c r="F4" s="9" t="s">
        <v>5</v>
      </c>
      <c r="G4" s="10" t="s">
        <v>6</v>
      </c>
      <c r="H4" s="11" t="s">
        <v>7</v>
      </c>
      <c r="I4" s="9" t="s">
        <v>8</v>
      </c>
      <c r="J4" s="8" t="s">
        <v>179</v>
      </c>
      <c r="K4" s="12" t="s">
        <v>9</v>
      </c>
      <c r="L4" s="13" t="s">
        <v>10</v>
      </c>
      <c r="M4" s="13" t="s">
        <v>11</v>
      </c>
      <c r="N4" s="39" t="s">
        <v>12</v>
      </c>
      <c r="O4" s="14" t="s">
        <v>13</v>
      </c>
      <c r="P4" s="5"/>
    </row>
    <row r="5" spans="1:16">
      <c r="A5" s="134"/>
      <c r="B5" s="131"/>
      <c r="C5" s="130"/>
      <c r="D5" s="130"/>
      <c r="E5" s="130"/>
      <c r="F5" s="129"/>
      <c r="G5" s="135"/>
      <c r="H5" s="17"/>
      <c r="I5" s="129"/>
      <c r="J5" s="131"/>
      <c r="K5" s="85"/>
      <c r="L5" s="129"/>
      <c r="M5" s="129"/>
      <c r="N5" s="148"/>
      <c r="O5" s="135"/>
      <c r="P5" s="5"/>
    </row>
    <row r="6" spans="1:16">
      <c r="A6" s="134">
        <v>48006</v>
      </c>
      <c r="B6" s="149" t="s">
        <v>95</v>
      </c>
      <c r="C6" s="132">
        <v>15</v>
      </c>
      <c r="D6" s="132">
        <v>12</v>
      </c>
      <c r="E6" s="132">
        <v>6</v>
      </c>
      <c r="F6" s="133" t="s">
        <v>96</v>
      </c>
      <c r="G6" s="144">
        <v>6</v>
      </c>
      <c r="H6" s="18">
        <v>1</v>
      </c>
      <c r="I6" s="129" t="s">
        <v>16</v>
      </c>
      <c r="J6" s="131" t="s">
        <v>21</v>
      </c>
      <c r="K6" s="85">
        <v>1</v>
      </c>
      <c r="L6" s="129"/>
      <c r="M6" s="129"/>
      <c r="N6" s="148"/>
      <c r="O6" s="135"/>
      <c r="P6" s="5"/>
    </row>
    <row r="7" spans="1:16">
      <c r="A7" s="136">
        <v>44392</v>
      </c>
      <c r="B7" s="131" t="s">
        <v>24</v>
      </c>
      <c r="C7" s="130">
        <v>15</v>
      </c>
      <c r="D7" s="130">
        <v>12</v>
      </c>
      <c r="E7" s="132">
        <v>9</v>
      </c>
      <c r="F7" s="133" t="s">
        <v>97</v>
      </c>
      <c r="G7" s="144">
        <v>9</v>
      </c>
      <c r="H7" s="18">
        <v>1</v>
      </c>
      <c r="I7" s="129" t="s">
        <v>98</v>
      </c>
      <c r="J7" s="131" t="s">
        <v>99</v>
      </c>
      <c r="K7" s="85">
        <v>1</v>
      </c>
      <c r="L7" s="129"/>
      <c r="M7" s="129"/>
      <c r="N7" s="148"/>
      <c r="O7" s="135">
        <v>1</v>
      </c>
      <c r="P7" s="5"/>
    </row>
    <row r="8" spans="1:16">
      <c r="A8" s="137">
        <v>47794</v>
      </c>
      <c r="B8" s="131" t="s">
        <v>28</v>
      </c>
      <c r="C8" s="130">
        <v>6</v>
      </c>
      <c r="D8" s="130">
        <v>6</v>
      </c>
      <c r="E8" s="132">
        <v>6</v>
      </c>
      <c r="F8" s="133" t="s">
        <v>100</v>
      </c>
      <c r="G8" s="144">
        <v>6</v>
      </c>
      <c r="H8" s="18">
        <v>1</v>
      </c>
      <c r="I8" s="129" t="s">
        <v>16</v>
      </c>
      <c r="J8" s="131" t="s">
        <v>101</v>
      </c>
      <c r="K8" s="85">
        <v>1</v>
      </c>
      <c r="L8" s="129"/>
      <c r="M8" s="129">
        <v>1</v>
      </c>
      <c r="N8" s="148"/>
      <c r="O8" s="135"/>
      <c r="P8" s="5"/>
    </row>
    <row r="9" spans="1:16" s="32" customFormat="1">
      <c r="A9" s="109">
        <v>46938</v>
      </c>
      <c r="B9" s="84" t="s">
        <v>14</v>
      </c>
      <c r="C9" s="83">
        <v>12</v>
      </c>
      <c r="D9" s="83">
        <v>3</v>
      </c>
      <c r="E9" s="83">
        <v>3</v>
      </c>
      <c r="F9" s="85" t="s">
        <v>102</v>
      </c>
      <c r="G9" s="96">
        <v>3</v>
      </c>
      <c r="H9" s="19">
        <v>1</v>
      </c>
      <c r="I9" s="85" t="s">
        <v>16</v>
      </c>
      <c r="J9" s="84" t="s">
        <v>17</v>
      </c>
      <c r="K9" s="85">
        <v>1</v>
      </c>
      <c r="L9" s="85"/>
      <c r="M9" s="85"/>
      <c r="N9" s="87"/>
      <c r="O9" s="96"/>
      <c r="P9" s="41"/>
    </row>
    <row r="10" spans="1:16" s="32" customFormat="1">
      <c r="A10" s="95">
        <v>48599</v>
      </c>
      <c r="B10" s="84" t="s">
        <v>14</v>
      </c>
      <c r="C10" s="83">
        <v>12</v>
      </c>
      <c r="D10" s="83">
        <v>6</v>
      </c>
      <c r="E10" s="83">
        <v>15</v>
      </c>
      <c r="F10" s="85" t="s">
        <v>103</v>
      </c>
      <c r="G10" s="96">
        <v>15</v>
      </c>
      <c r="H10" s="19">
        <v>1</v>
      </c>
      <c r="I10" s="85" t="s">
        <v>16</v>
      </c>
      <c r="J10" s="84" t="s">
        <v>17</v>
      </c>
      <c r="K10" s="85">
        <v>1</v>
      </c>
      <c r="L10" s="85"/>
      <c r="M10" s="85"/>
      <c r="N10" s="87"/>
      <c r="O10" s="96"/>
      <c r="P10" s="41"/>
    </row>
    <row r="11" spans="1:16">
      <c r="A11" s="136">
        <v>48438</v>
      </c>
      <c r="B11" s="149" t="s">
        <v>19</v>
      </c>
      <c r="C11" s="132">
        <v>12</v>
      </c>
      <c r="D11" s="132">
        <v>9</v>
      </c>
      <c r="E11" s="132">
        <v>12</v>
      </c>
      <c r="F11" s="133" t="s">
        <v>104</v>
      </c>
      <c r="G11" s="144">
        <v>15</v>
      </c>
      <c r="H11" s="18">
        <v>1</v>
      </c>
      <c r="I11" s="129" t="s">
        <v>16</v>
      </c>
      <c r="J11" s="131" t="s">
        <v>21</v>
      </c>
      <c r="K11" s="85">
        <v>1</v>
      </c>
      <c r="L11" s="129"/>
      <c r="M11" s="129"/>
      <c r="N11" s="148"/>
      <c r="O11" s="135"/>
      <c r="P11" s="5"/>
    </row>
    <row r="12" spans="1:16">
      <c r="A12" s="136">
        <v>45258</v>
      </c>
      <c r="B12" s="149" t="s">
        <v>19</v>
      </c>
      <c r="C12" s="132">
        <v>10</v>
      </c>
      <c r="D12" s="132">
        <v>10</v>
      </c>
      <c r="E12" s="132">
        <v>6</v>
      </c>
      <c r="F12" s="133" t="s">
        <v>105</v>
      </c>
      <c r="G12" s="144">
        <v>6</v>
      </c>
      <c r="H12" s="18">
        <v>1</v>
      </c>
      <c r="I12" s="129" t="s">
        <v>16</v>
      </c>
      <c r="J12" s="131" t="s">
        <v>39</v>
      </c>
      <c r="K12" s="85">
        <v>1</v>
      </c>
      <c r="L12" s="129"/>
      <c r="M12" s="129"/>
      <c r="N12" s="148"/>
      <c r="O12" s="135"/>
      <c r="P12" s="5"/>
    </row>
    <row r="13" spans="1:16">
      <c r="A13" s="136">
        <v>44993</v>
      </c>
      <c r="B13" s="149" t="s">
        <v>32</v>
      </c>
      <c r="C13" s="132">
        <v>9</v>
      </c>
      <c r="D13" s="132">
        <v>6</v>
      </c>
      <c r="E13" s="132">
        <v>9</v>
      </c>
      <c r="F13" s="133" t="s">
        <v>106</v>
      </c>
      <c r="G13" s="144">
        <v>15</v>
      </c>
      <c r="H13" s="18">
        <v>0</v>
      </c>
      <c r="I13" s="129" t="s">
        <v>16</v>
      </c>
      <c r="J13" s="131" t="s">
        <v>11</v>
      </c>
      <c r="K13" s="85"/>
      <c r="L13" s="129"/>
      <c r="M13" s="129">
        <v>1</v>
      </c>
      <c r="N13" s="148"/>
      <c r="O13" s="135"/>
      <c r="P13" s="5"/>
    </row>
    <row r="14" spans="1:16">
      <c r="A14" s="136">
        <v>42739</v>
      </c>
      <c r="B14" s="149" t="s">
        <v>107</v>
      </c>
      <c r="C14" s="132">
        <v>15</v>
      </c>
      <c r="D14" s="132">
        <v>13</v>
      </c>
      <c r="E14" s="132">
        <v>15</v>
      </c>
      <c r="F14" s="133" t="s">
        <v>108</v>
      </c>
      <c r="G14" s="144">
        <v>21</v>
      </c>
      <c r="H14" s="18">
        <v>1</v>
      </c>
      <c r="I14" s="129" t="s">
        <v>16</v>
      </c>
      <c r="J14" s="131" t="s">
        <v>21</v>
      </c>
      <c r="K14" s="85">
        <v>1</v>
      </c>
      <c r="L14" s="129"/>
      <c r="M14" s="129"/>
      <c r="N14" s="148"/>
      <c r="O14" s="135"/>
      <c r="P14" s="5"/>
    </row>
    <row r="15" spans="1:16" s="43" customFormat="1">
      <c r="A15" s="136">
        <v>41835</v>
      </c>
      <c r="B15" s="149" t="s">
        <v>36</v>
      </c>
      <c r="C15" s="132">
        <v>15</v>
      </c>
      <c r="D15" s="132">
        <v>9</v>
      </c>
      <c r="E15" s="132">
        <v>0</v>
      </c>
      <c r="F15" s="133"/>
      <c r="G15" s="144">
        <v>0</v>
      </c>
      <c r="H15" s="18">
        <v>1</v>
      </c>
      <c r="I15" s="129" t="s">
        <v>37</v>
      </c>
      <c r="J15" s="131" t="s">
        <v>13</v>
      </c>
      <c r="K15" s="85"/>
      <c r="L15" s="129"/>
      <c r="M15" s="129"/>
      <c r="N15" s="148"/>
      <c r="O15" s="135">
        <v>1</v>
      </c>
      <c r="P15" s="42"/>
    </row>
    <row r="16" spans="1:16" s="43" customFormat="1">
      <c r="A16" s="136">
        <v>47921</v>
      </c>
      <c r="B16" s="149" t="s">
        <v>109</v>
      </c>
      <c r="C16" s="132">
        <v>9</v>
      </c>
      <c r="D16" s="132">
        <v>8</v>
      </c>
      <c r="E16" s="132">
        <v>0</v>
      </c>
      <c r="F16" s="133"/>
      <c r="G16" s="144">
        <v>0</v>
      </c>
      <c r="H16" s="18">
        <v>0</v>
      </c>
      <c r="I16" s="129" t="s">
        <v>16</v>
      </c>
      <c r="J16" s="131" t="s">
        <v>21</v>
      </c>
      <c r="K16" s="85"/>
      <c r="L16" s="129">
        <v>1</v>
      </c>
      <c r="M16" s="129"/>
      <c r="N16" s="148"/>
      <c r="O16" s="135"/>
      <c r="P16" s="42"/>
    </row>
    <row r="17" spans="1:16" s="43" customFormat="1">
      <c r="A17" s="136">
        <v>42783</v>
      </c>
      <c r="B17" s="149" t="s">
        <v>74</v>
      </c>
      <c r="C17" s="132">
        <v>12</v>
      </c>
      <c r="D17" s="132">
        <v>9</v>
      </c>
      <c r="E17" s="132">
        <v>15</v>
      </c>
      <c r="F17" s="133"/>
      <c r="G17" s="144">
        <v>0</v>
      </c>
      <c r="H17" s="18">
        <v>1</v>
      </c>
      <c r="I17" s="129" t="s">
        <v>16</v>
      </c>
      <c r="J17" s="131" t="s">
        <v>110</v>
      </c>
      <c r="K17" s="85">
        <v>1</v>
      </c>
      <c r="L17" s="129"/>
      <c r="M17" s="129"/>
      <c r="N17" s="148">
        <v>1</v>
      </c>
      <c r="O17" s="135"/>
      <c r="P17" s="42"/>
    </row>
    <row r="18" spans="1:16" s="43" customFormat="1" ht="17" thickBot="1">
      <c r="A18" s="150">
        <v>46881</v>
      </c>
      <c r="B18" s="151" t="s">
        <v>111</v>
      </c>
      <c r="C18" s="155">
        <v>12</v>
      </c>
      <c r="D18" s="155">
        <v>9</v>
      </c>
      <c r="E18" s="155">
        <v>0</v>
      </c>
      <c r="F18" s="139"/>
      <c r="G18" s="145">
        <v>0</v>
      </c>
      <c r="H18" s="143">
        <v>1</v>
      </c>
      <c r="I18" s="140" t="s">
        <v>16</v>
      </c>
      <c r="J18" s="98" t="s">
        <v>17</v>
      </c>
      <c r="K18" s="97">
        <v>1</v>
      </c>
      <c r="L18" s="140"/>
      <c r="M18" s="140"/>
      <c r="N18" s="152"/>
      <c r="O18" s="142"/>
      <c r="P18" s="42"/>
    </row>
    <row r="20" spans="1:16">
      <c r="C20" s="120">
        <f>SUM(C6:C18)</f>
        <v>154</v>
      </c>
      <c r="D20" s="120">
        <f t="shared" ref="D20:O20" si="0">SUM(D6:D18)</f>
        <v>112</v>
      </c>
      <c r="E20" s="120">
        <f t="shared" si="0"/>
        <v>96</v>
      </c>
      <c r="F20" s="22"/>
      <c r="G20" s="22">
        <f t="shared" si="0"/>
        <v>96</v>
      </c>
      <c r="H20" s="22">
        <f t="shared" si="0"/>
        <v>11</v>
      </c>
      <c r="I20" s="22"/>
      <c r="J20" s="22"/>
      <c r="K20" s="22">
        <f t="shared" si="0"/>
        <v>10</v>
      </c>
      <c r="L20" s="22">
        <f t="shared" si="0"/>
        <v>1</v>
      </c>
      <c r="M20" s="22">
        <f t="shared" si="0"/>
        <v>2</v>
      </c>
      <c r="N20" s="22">
        <f t="shared" si="0"/>
        <v>1</v>
      </c>
      <c r="O20" s="22">
        <f t="shared" si="0"/>
        <v>2</v>
      </c>
    </row>
    <row r="22" spans="1:16" s="48" customFormat="1">
      <c r="A22" s="46" t="s">
        <v>42</v>
      </c>
      <c r="B22" s="47" t="s">
        <v>163</v>
      </c>
      <c r="C22" s="121"/>
      <c r="D22" s="121"/>
      <c r="E22" s="121"/>
      <c r="J22" s="49"/>
    </row>
    <row r="23" spans="1:16">
      <c r="E23" s="156"/>
    </row>
    <row r="24" spans="1:16">
      <c r="B24" s="45" t="s">
        <v>92</v>
      </c>
      <c r="E24" s="25"/>
      <c r="F24" s="25" t="s">
        <v>93</v>
      </c>
      <c r="G24" s="25"/>
      <c r="H24" s="25"/>
      <c r="I24" s="25"/>
      <c r="J24" s="28"/>
      <c r="K24" s="147">
        <f>SUM(K19:K23)</f>
        <v>10</v>
      </c>
      <c r="L24" s="28"/>
      <c r="M24" s="28"/>
      <c r="N24" s="25"/>
      <c r="O24" s="25"/>
      <c r="P24" s="25"/>
    </row>
    <row r="25" spans="1:16">
      <c r="B25" s="6" t="s">
        <v>47</v>
      </c>
      <c r="C25" s="120">
        <v>213</v>
      </c>
      <c r="D25" s="156"/>
      <c r="E25" s="25"/>
      <c r="F25" s="25" t="s">
        <v>94</v>
      </c>
      <c r="G25" s="25"/>
      <c r="H25" s="25"/>
      <c r="I25" s="25"/>
      <c r="J25" s="28"/>
      <c r="K25" s="25"/>
      <c r="L25" s="28"/>
      <c r="M25" s="28"/>
      <c r="N25" s="25"/>
      <c r="O25" s="25"/>
      <c r="P25" s="25"/>
    </row>
    <row r="26" spans="1:16">
      <c r="B26" s="6" t="s">
        <v>49</v>
      </c>
      <c r="C26" s="120">
        <v>120</v>
      </c>
      <c r="E26" s="25"/>
      <c r="F26" s="30"/>
      <c r="G26" s="30"/>
      <c r="H26" s="29"/>
      <c r="I26" s="30"/>
      <c r="J26" s="31"/>
      <c r="K26" s="31"/>
      <c r="L26" s="29"/>
      <c r="M26" s="30"/>
      <c r="N26" s="31"/>
    </row>
    <row r="27" spans="1:16">
      <c r="B27" s="6" t="s">
        <v>51</v>
      </c>
      <c r="C27" s="120">
        <v>93</v>
      </c>
      <c r="E27" s="25"/>
      <c r="F27" s="29" t="s">
        <v>46</v>
      </c>
      <c r="G27" s="30"/>
      <c r="H27" s="31"/>
      <c r="I27" s="25"/>
      <c r="J27" s="28"/>
      <c r="K27" s="28"/>
      <c r="L27" s="33"/>
      <c r="M27" s="25"/>
      <c r="N27" s="28"/>
    </row>
    <row r="28" spans="1:16" ht="32">
      <c r="B28" s="6" t="s">
        <v>53</v>
      </c>
      <c r="C28" s="120">
        <f>ROUND(100*(C26/C25),2)</f>
        <v>56.34</v>
      </c>
      <c r="E28" s="25"/>
      <c r="F28" s="33" t="s">
        <v>48</v>
      </c>
      <c r="G28" s="25">
        <v>120</v>
      </c>
      <c r="H28" s="28"/>
      <c r="I28" s="25"/>
      <c r="J28" s="34"/>
      <c r="K28" s="28"/>
      <c r="L28" s="33"/>
      <c r="M28" s="25"/>
      <c r="N28" s="34"/>
    </row>
    <row r="29" spans="1:16">
      <c r="B29" s="6"/>
      <c r="E29" s="25"/>
      <c r="F29" s="33" t="s">
        <v>50</v>
      </c>
      <c r="G29" s="25">
        <v>36</v>
      </c>
      <c r="H29" s="34">
        <f>G29/G37</f>
        <v>0.3</v>
      </c>
      <c r="I29" s="35"/>
      <c r="J29" s="34"/>
      <c r="K29" s="28"/>
      <c r="L29" s="33"/>
      <c r="M29" s="35"/>
      <c r="N29" s="34"/>
    </row>
    <row r="30" spans="1:16">
      <c r="B30" s="6"/>
      <c r="E30" s="25"/>
      <c r="F30" s="33" t="s">
        <v>52</v>
      </c>
      <c r="G30" s="35">
        <v>84</v>
      </c>
      <c r="H30" s="34"/>
      <c r="I30" s="25"/>
      <c r="J30" s="34"/>
      <c r="K30" s="28"/>
      <c r="L30" s="33"/>
      <c r="M30" s="25"/>
      <c r="N30" s="34"/>
    </row>
    <row r="31" spans="1:16" ht="32">
      <c r="B31" s="6"/>
      <c r="E31" s="25"/>
      <c r="F31" s="33" t="s">
        <v>54</v>
      </c>
      <c r="G31" s="25">
        <v>18</v>
      </c>
      <c r="H31" s="34">
        <f>G31/G37</f>
        <v>0.15</v>
      </c>
      <c r="I31" s="25"/>
      <c r="J31" s="34"/>
      <c r="K31" s="28"/>
      <c r="L31" s="33"/>
      <c r="M31" s="25"/>
      <c r="N31" s="34"/>
    </row>
    <row r="32" spans="1:16">
      <c r="B32" s="6"/>
      <c r="E32" s="25"/>
      <c r="F32" s="33" t="s">
        <v>55</v>
      </c>
      <c r="G32" s="25">
        <v>6</v>
      </c>
      <c r="H32" s="34">
        <f>G32/G37</f>
        <v>0.05</v>
      </c>
      <c r="I32" s="35"/>
      <c r="J32" s="34"/>
      <c r="K32" s="28"/>
      <c r="L32" s="33"/>
      <c r="M32" s="35"/>
      <c r="N32" s="34"/>
    </row>
    <row r="33" spans="2:16">
      <c r="B33" s="6"/>
      <c r="E33" s="25"/>
      <c r="F33" s="33" t="s">
        <v>56</v>
      </c>
      <c r="G33" s="35">
        <v>60</v>
      </c>
      <c r="H33" s="34">
        <f>G33/G37</f>
        <v>0.5</v>
      </c>
      <c r="I33" s="25"/>
      <c r="J33" s="28"/>
      <c r="K33" s="28"/>
      <c r="L33" s="28"/>
      <c r="M33" s="25"/>
      <c r="N33" s="28"/>
    </row>
    <row r="34" spans="2:16">
      <c r="B34" s="6"/>
      <c r="E34" s="25"/>
      <c r="F34" s="28"/>
      <c r="G34" s="25"/>
      <c r="H34" s="28"/>
      <c r="I34" s="25"/>
      <c r="J34" s="34"/>
      <c r="K34" s="28"/>
      <c r="L34" s="25"/>
      <c r="M34" s="25"/>
      <c r="N34" s="34"/>
    </row>
    <row r="35" spans="2:16">
      <c r="B35" s="6"/>
      <c r="E35" s="25"/>
      <c r="F35" s="25" t="s">
        <v>57</v>
      </c>
      <c r="G35" s="25">
        <v>154</v>
      </c>
      <c r="H35" s="34"/>
      <c r="I35" s="25"/>
      <c r="J35" s="28"/>
      <c r="K35" s="28"/>
      <c r="L35" s="25"/>
      <c r="M35" s="25"/>
      <c r="N35" s="28"/>
    </row>
    <row r="36" spans="2:16">
      <c r="B36" s="6"/>
      <c r="E36" s="25"/>
      <c r="F36" s="25" t="s">
        <v>58</v>
      </c>
      <c r="G36" s="25">
        <v>112</v>
      </c>
      <c r="H36" s="28"/>
      <c r="I36" s="25"/>
      <c r="J36" s="28"/>
      <c r="K36" s="28"/>
      <c r="L36" s="25"/>
      <c r="M36" s="25"/>
      <c r="N36" s="28"/>
    </row>
    <row r="37" spans="2:16">
      <c r="B37" s="6"/>
      <c r="E37" s="25"/>
      <c r="F37" s="25" t="s">
        <v>59</v>
      </c>
      <c r="G37" s="25">
        <v>120</v>
      </c>
      <c r="H37" s="28"/>
      <c r="I37" s="36"/>
      <c r="J37" s="28"/>
      <c r="K37" s="28"/>
      <c r="L37" s="25"/>
      <c r="M37" s="36"/>
      <c r="N37" s="28"/>
    </row>
    <row r="38" spans="2:16">
      <c r="B38" s="6"/>
      <c r="E38" s="25"/>
      <c r="F38" s="25" t="s">
        <v>60</v>
      </c>
      <c r="G38" s="36">
        <f>G35/G37</f>
        <v>1.2833333333333334</v>
      </c>
      <c r="H38" s="28"/>
      <c r="I38" s="36"/>
      <c r="J38" s="28"/>
      <c r="K38" s="28"/>
      <c r="L38" s="25"/>
      <c r="M38" s="36"/>
      <c r="N38" s="28"/>
    </row>
    <row r="39" spans="2:16" ht="32">
      <c r="B39" s="6"/>
      <c r="E39" s="25"/>
      <c r="F39" s="25" t="s">
        <v>61</v>
      </c>
      <c r="G39" s="36">
        <f>G36/G37</f>
        <v>0.93333333333333335</v>
      </c>
      <c r="H39" s="28"/>
      <c r="I39" s="25"/>
      <c r="J39" s="28"/>
      <c r="K39" s="28"/>
      <c r="L39" s="28"/>
      <c r="M39" s="25"/>
      <c r="N39" s="28"/>
    </row>
    <row r="40" spans="2:16">
      <c r="B40" s="6"/>
      <c r="E40" s="25"/>
      <c r="F40" s="28"/>
      <c r="G40" s="25"/>
      <c r="H40" s="28"/>
      <c r="I40" s="25"/>
      <c r="J40" s="37"/>
      <c r="K40" s="28"/>
      <c r="L40" s="25"/>
      <c r="M40" s="25"/>
      <c r="N40" s="37"/>
    </row>
    <row r="41" spans="2:16">
      <c r="B41" s="6"/>
      <c r="E41" s="25"/>
      <c r="F41" s="25" t="s">
        <v>62</v>
      </c>
      <c r="G41" s="25">
        <v>13</v>
      </c>
      <c r="H41" s="37"/>
      <c r="I41" s="25"/>
      <c r="J41" s="37"/>
      <c r="K41" s="28"/>
      <c r="L41" s="25"/>
      <c r="M41" s="25"/>
      <c r="N41" s="37"/>
    </row>
    <row r="42" spans="2:16">
      <c r="E42" s="25"/>
      <c r="F42" s="25" t="s">
        <v>63</v>
      </c>
      <c r="G42" s="25">
        <v>10</v>
      </c>
      <c r="H42" s="37">
        <f>G42/G41</f>
        <v>0.76923076923076927</v>
      </c>
      <c r="I42" s="25"/>
      <c r="J42" s="37"/>
      <c r="K42" s="28"/>
      <c r="L42" s="25"/>
      <c r="M42" s="25"/>
      <c r="N42" s="37"/>
    </row>
    <row r="43" spans="2:16">
      <c r="E43" s="25"/>
      <c r="F43" s="25" t="s">
        <v>64</v>
      </c>
      <c r="G43" s="25">
        <v>3</v>
      </c>
      <c r="H43" s="37">
        <f>G43/G41</f>
        <v>0.23076923076923078</v>
      </c>
      <c r="I43" s="25"/>
      <c r="J43" s="37"/>
      <c r="K43" s="28"/>
      <c r="L43" s="25"/>
      <c r="M43" s="25"/>
      <c r="N43" s="37"/>
    </row>
    <row r="44" spans="2:16">
      <c r="E44" s="25"/>
      <c r="F44" s="25" t="s">
        <v>65</v>
      </c>
      <c r="G44" s="25">
        <v>7</v>
      </c>
      <c r="H44" s="37">
        <f>G44/G41</f>
        <v>0.53846153846153844</v>
      </c>
      <c r="I44" s="25"/>
      <c r="J44" s="25"/>
      <c r="K44" s="25"/>
      <c r="L44" s="25"/>
      <c r="M44" s="25"/>
      <c r="N44" s="37"/>
      <c r="O44" s="25"/>
      <c r="P44" s="37"/>
    </row>
    <row r="45" spans="2:16">
      <c r="E45" s="25"/>
      <c r="F45" s="25" t="s">
        <v>66</v>
      </c>
      <c r="G45" s="25">
        <v>11</v>
      </c>
      <c r="H45" s="37">
        <f>G45/G41</f>
        <v>0.84615384615384615</v>
      </c>
      <c r="I45" s="25"/>
      <c r="J45" s="25"/>
      <c r="K45" s="25"/>
      <c r="L45" s="25"/>
      <c r="M45" s="25"/>
      <c r="N45" s="37"/>
      <c r="O45" s="25"/>
      <c r="P45" s="37"/>
    </row>
    <row r="46" spans="2:16" ht="32">
      <c r="E46" s="25"/>
      <c r="F46" s="25" t="s">
        <v>67</v>
      </c>
      <c r="G46" s="25">
        <v>2</v>
      </c>
      <c r="H46" s="37">
        <f>G46/G41</f>
        <v>0.15384615384615385</v>
      </c>
      <c r="I46" s="25"/>
      <c r="J46" s="25"/>
      <c r="K46" s="25"/>
      <c r="L46" s="25"/>
      <c r="M46" s="25"/>
      <c r="N46" s="37"/>
      <c r="O46" s="25"/>
      <c r="P46" s="37"/>
    </row>
    <row r="47" spans="2:16" ht="32">
      <c r="E47" s="25"/>
      <c r="F47" s="25" t="s">
        <v>68</v>
      </c>
      <c r="G47" s="25">
        <v>9</v>
      </c>
      <c r="H47" s="37">
        <f>G47/G42</f>
        <v>0.9</v>
      </c>
      <c r="I47" s="25"/>
      <c r="J47" s="25"/>
      <c r="K47" s="25"/>
      <c r="L47" s="25"/>
      <c r="M47" s="25"/>
      <c r="N47" s="37"/>
      <c r="O47" s="25"/>
      <c r="P47" s="37"/>
    </row>
    <row r="48" spans="2:16">
      <c r="E48" s="25"/>
      <c r="F48" s="25" t="s">
        <v>69</v>
      </c>
      <c r="G48" s="25">
        <v>2</v>
      </c>
      <c r="H48" s="37">
        <f>G48/G42</f>
        <v>0.2</v>
      </c>
      <c r="I48" s="25"/>
      <c r="J48" s="25"/>
      <c r="K48" s="25"/>
      <c r="L48" s="25"/>
      <c r="M48" s="25"/>
      <c r="N48" s="37"/>
      <c r="O48" s="25"/>
      <c r="P48" s="37"/>
    </row>
    <row r="49" spans="5:16">
      <c r="E49" s="25"/>
      <c r="F49" s="25" t="s">
        <v>70</v>
      </c>
      <c r="G49" s="25">
        <v>7</v>
      </c>
      <c r="H49" s="37">
        <f>G49/G42</f>
        <v>0.7</v>
      </c>
      <c r="I49" s="25"/>
      <c r="J49" s="25"/>
      <c r="K49" s="25"/>
      <c r="L49" s="25"/>
      <c r="M49" s="25"/>
      <c r="N49" s="37"/>
      <c r="O49" s="25"/>
      <c r="P49" s="37"/>
    </row>
    <row r="50" spans="5:16" ht="32">
      <c r="E50" s="25"/>
      <c r="F50" s="25" t="s">
        <v>71</v>
      </c>
      <c r="G50" s="25">
        <v>1</v>
      </c>
      <c r="H50" s="37">
        <f>G50/G42</f>
        <v>0.1</v>
      </c>
      <c r="I50" s="25"/>
      <c r="J50" s="25"/>
      <c r="K50" s="25"/>
      <c r="L50" s="25"/>
      <c r="M50" s="25"/>
      <c r="N50" s="37"/>
      <c r="O50" s="25"/>
      <c r="P50" s="37"/>
    </row>
    <row r="51" spans="5:16">
      <c r="E51" s="25"/>
      <c r="F51" s="25" t="s">
        <v>72</v>
      </c>
      <c r="G51" s="25">
        <v>1</v>
      </c>
      <c r="H51" s="37">
        <f>G51/G42</f>
        <v>0.1</v>
      </c>
      <c r="I51" s="25"/>
      <c r="J51" s="25"/>
      <c r="K51" s="25"/>
      <c r="L51" s="25"/>
      <c r="M51" s="25"/>
      <c r="N51" s="37"/>
      <c r="O51" s="25"/>
      <c r="P51" s="37"/>
    </row>
    <row r="52" spans="5:16">
      <c r="F52" s="25" t="s">
        <v>73</v>
      </c>
      <c r="G52" s="25">
        <v>0</v>
      </c>
      <c r="H52" s="37">
        <f>G52/G42</f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opLeftCell="A12" workbookViewId="0">
      <selection activeCell="G14" sqref="G14"/>
    </sheetView>
  </sheetViews>
  <sheetFormatPr baseColWidth="10" defaultColWidth="8.83203125" defaultRowHeight="15" x14ac:dyDescent="0"/>
  <cols>
    <col min="1" max="1" width="8.83203125" style="54"/>
    <col min="2" max="2" width="33.33203125" style="51" customWidth="1"/>
    <col min="3" max="3" width="37.5" style="40" customWidth="1"/>
    <col min="4" max="4" width="26.5" style="40" customWidth="1"/>
    <col min="5" max="5" width="22.6640625" style="51" customWidth="1"/>
    <col min="6" max="16384" width="8.83203125" style="40"/>
  </cols>
  <sheetData>
    <row r="2" spans="1:5">
      <c r="C2" s="52" t="s">
        <v>118</v>
      </c>
    </row>
    <row r="3" spans="1:5" ht="16" thickBot="1"/>
    <row r="4" spans="1:5" s="53" customFormat="1">
      <c r="A4" s="65"/>
      <c r="B4" s="56" t="s">
        <v>117</v>
      </c>
      <c r="C4" s="57" t="s">
        <v>114</v>
      </c>
      <c r="D4" s="57" t="s">
        <v>115</v>
      </c>
      <c r="E4" s="58" t="s">
        <v>116</v>
      </c>
    </row>
    <row r="5" spans="1:5">
      <c r="B5" s="59"/>
      <c r="C5" s="55"/>
      <c r="D5" s="55"/>
      <c r="E5" s="60"/>
    </row>
    <row r="6" spans="1:5">
      <c r="B6" s="59" t="s">
        <v>19</v>
      </c>
      <c r="C6" s="55" t="s">
        <v>145</v>
      </c>
      <c r="D6" s="55" t="s">
        <v>139</v>
      </c>
      <c r="E6" s="60" t="s">
        <v>21</v>
      </c>
    </row>
    <row r="7" spans="1:5">
      <c r="B7" s="59" t="s">
        <v>22</v>
      </c>
      <c r="C7" s="55" t="s">
        <v>145</v>
      </c>
      <c r="D7" s="55" t="s">
        <v>147</v>
      </c>
      <c r="E7" s="60" t="s">
        <v>21</v>
      </c>
    </row>
    <row r="8" spans="1:5">
      <c r="B8" s="61" t="s">
        <v>130</v>
      </c>
      <c r="C8" s="55" t="s">
        <v>146</v>
      </c>
      <c r="D8" s="55" t="s">
        <v>134</v>
      </c>
      <c r="E8" s="60" t="s">
        <v>155</v>
      </c>
    </row>
    <row r="9" spans="1:5">
      <c r="B9" s="59" t="s">
        <v>120</v>
      </c>
      <c r="C9" s="55" t="s">
        <v>145</v>
      </c>
      <c r="D9" s="55" t="s">
        <v>137</v>
      </c>
      <c r="E9" s="60" t="s">
        <v>21</v>
      </c>
    </row>
    <row r="10" spans="1:5">
      <c r="B10" s="59" t="s">
        <v>154</v>
      </c>
      <c r="C10" s="55" t="s">
        <v>145</v>
      </c>
      <c r="D10" s="55" t="s">
        <v>147</v>
      </c>
      <c r="E10" s="60" t="s">
        <v>156</v>
      </c>
    </row>
    <row r="11" spans="1:5">
      <c r="B11" s="59" t="s">
        <v>14</v>
      </c>
      <c r="C11" s="55" t="s">
        <v>145</v>
      </c>
      <c r="D11" s="55" t="s">
        <v>147</v>
      </c>
      <c r="E11" s="60" t="s">
        <v>156</v>
      </c>
    </row>
    <row r="12" spans="1:5">
      <c r="B12" s="59" t="s">
        <v>24</v>
      </c>
      <c r="C12" s="55" t="s">
        <v>148</v>
      </c>
      <c r="D12" s="55" t="s">
        <v>139</v>
      </c>
      <c r="E12" s="60" t="s">
        <v>157</v>
      </c>
    </row>
    <row r="13" spans="1:5">
      <c r="B13" s="59" t="s">
        <v>119</v>
      </c>
      <c r="C13" s="55" t="s">
        <v>149</v>
      </c>
      <c r="D13" s="55" t="s">
        <v>139</v>
      </c>
      <c r="E13" s="60" t="s">
        <v>21</v>
      </c>
    </row>
    <row r="14" spans="1:5">
      <c r="B14" s="59" t="s">
        <v>95</v>
      </c>
      <c r="C14" s="55" t="s">
        <v>148</v>
      </c>
      <c r="D14" s="55" t="s">
        <v>137</v>
      </c>
      <c r="E14" s="60" t="s">
        <v>21</v>
      </c>
    </row>
    <row r="15" spans="1:5">
      <c r="B15" s="59" t="s">
        <v>28</v>
      </c>
      <c r="C15" s="55" t="s">
        <v>153</v>
      </c>
      <c r="D15" s="55" t="s">
        <v>139</v>
      </c>
      <c r="E15" s="60" t="s">
        <v>167</v>
      </c>
    </row>
    <row r="16" spans="1:5">
      <c r="B16" s="61" t="s">
        <v>131</v>
      </c>
      <c r="C16" s="55" t="s">
        <v>153</v>
      </c>
      <c r="D16" s="55" t="s">
        <v>134</v>
      </c>
      <c r="E16" s="60" t="s">
        <v>167</v>
      </c>
    </row>
    <row r="17" spans="2:5">
      <c r="B17" s="61" t="s">
        <v>164</v>
      </c>
      <c r="C17" s="55" t="s">
        <v>153</v>
      </c>
      <c r="D17" s="55" t="s">
        <v>137</v>
      </c>
      <c r="E17" s="60" t="s">
        <v>167</v>
      </c>
    </row>
    <row r="18" spans="2:5">
      <c r="B18" s="61" t="s">
        <v>165</v>
      </c>
      <c r="C18" s="55" t="s">
        <v>153</v>
      </c>
      <c r="D18" s="55" t="s">
        <v>137</v>
      </c>
      <c r="E18" s="60" t="s">
        <v>167</v>
      </c>
    </row>
    <row r="19" spans="2:5">
      <c r="B19" s="61" t="s">
        <v>74</v>
      </c>
      <c r="C19" s="55" t="s">
        <v>132</v>
      </c>
      <c r="D19" s="55" t="s">
        <v>139</v>
      </c>
      <c r="E19" s="60" t="s">
        <v>76</v>
      </c>
    </row>
    <row r="20" spans="2:5">
      <c r="B20" s="61" t="s">
        <v>133</v>
      </c>
      <c r="C20" s="55" t="s">
        <v>132</v>
      </c>
      <c r="D20" s="55" t="s">
        <v>134</v>
      </c>
      <c r="E20" s="60" t="s">
        <v>76</v>
      </c>
    </row>
    <row r="21" spans="2:5">
      <c r="B21" s="61" t="s">
        <v>135</v>
      </c>
      <c r="C21" s="55" t="s">
        <v>132</v>
      </c>
      <c r="D21" s="55" t="s">
        <v>134</v>
      </c>
      <c r="E21" s="60" t="s">
        <v>76</v>
      </c>
    </row>
    <row r="22" spans="2:5">
      <c r="B22" s="61" t="s">
        <v>136</v>
      </c>
      <c r="C22" s="55" t="s">
        <v>132</v>
      </c>
      <c r="D22" s="55" t="s">
        <v>137</v>
      </c>
      <c r="E22" s="60" t="s">
        <v>76</v>
      </c>
    </row>
    <row r="23" spans="2:5">
      <c r="B23" s="61" t="s">
        <v>122</v>
      </c>
      <c r="C23" s="55" t="s">
        <v>138</v>
      </c>
      <c r="D23" s="55" t="s">
        <v>139</v>
      </c>
      <c r="E23" s="60" t="s">
        <v>76</v>
      </c>
    </row>
    <row r="24" spans="2:5">
      <c r="B24" s="61" t="s">
        <v>140</v>
      </c>
      <c r="C24" s="55" t="s">
        <v>132</v>
      </c>
      <c r="D24" s="55" t="s">
        <v>141</v>
      </c>
      <c r="E24" s="60" t="s">
        <v>76</v>
      </c>
    </row>
    <row r="25" spans="2:5">
      <c r="B25" s="59" t="s">
        <v>30</v>
      </c>
      <c r="C25" s="55" t="s">
        <v>132</v>
      </c>
      <c r="D25" s="55" t="s">
        <v>139</v>
      </c>
      <c r="E25" s="60" t="s">
        <v>12</v>
      </c>
    </row>
    <row r="26" spans="2:5">
      <c r="B26" s="59" t="s">
        <v>121</v>
      </c>
      <c r="C26" s="55" t="s">
        <v>132</v>
      </c>
      <c r="D26" s="55" t="s">
        <v>137</v>
      </c>
      <c r="E26" s="60" t="s">
        <v>12</v>
      </c>
    </row>
    <row r="27" spans="2:5" ht="17" customHeight="1">
      <c r="B27" s="59" t="s">
        <v>32</v>
      </c>
      <c r="C27" s="55" t="s">
        <v>153</v>
      </c>
      <c r="D27" s="55" t="s">
        <v>139</v>
      </c>
      <c r="E27" s="60" t="s">
        <v>168</v>
      </c>
    </row>
    <row r="28" spans="2:5">
      <c r="B28" s="59" t="s">
        <v>123</v>
      </c>
      <c r="C28" s="55" t="s">
        <v>150</v>
      </c>
      <c r="D28" s="55" t="s">
        <v>139</v>
      </c>
      <c r="E28" s="60" t="s">
        <v>21</v>
      </c>
    </row>
    <row r="29" spans="2:5">
      <c r="B29" s="59" t="s">
        <v>38</v>
      </c>
      <c r="C29" s="55" t="s">
        <v>150</v>
      </c>
      <c r="D29" s="55" t="s">
        <v>147</v>
      </c>
      <c r="E29" s="60" t="s">
        <v>21</v>
      </c>
    </row>
    <row r="30" spans="2:5">
      <c r="B30" s="59" t="s">
        <v>124</v>
      </c>
      <c r="C30" s="55" t="s">
        <v>150</v>
      </c>
      <c r="D30" s="55" t="s">
        <v>151</v>
      </c>
      <c r="E30" s="60" t="s">
        <v>21</v>
      </c>
    </row>
    <row r="31" spans="2:5">
      <c r="B31" s="61" t="s">
        <v>127</v>
      </c>
      <c r="C31" s="55" t="s">
        <v>150</v>
      </c>
      <c r="D31" s="55" t="s">
        <v>134</v>
      </c>
      <c r="E31" s="60" t="s">
        <v>21</v>
      </c>
    </row>
    <row r="32" spans="2:5">
      <c r="B32" s="61" t="s">
        <v>128</v>
      </c>
      <c r="C32" s="55" t="s">
        <v>152</v>
      </c>
      <c r="D32" s="55" t="s">
        <v>151</v>
      </c>
      <c r="E32" s="60" t="s">
        <v>21</v>
      </c>
    </row>
    <row r="33" spans="2:5">
      <c r="B33" s="61" t="s">
        <v>129</v>
      </c>
      <c r="C33" s="55" t="s">
        <v>150</v>
      </c>
      <c r="D33" s="55" t="s">
        <v>151</v>
      </c>
      <c r="E33" s="60" t="s">
        <v>21</v>
      </c>
    </row>
    <row r="34" spans="2:5">
      <c r="B34" s="61" t="s">
        <v>90</v>
      </c>
      <c r="C34" s="55" t="s">
        <v>142</v>
      </c>
      <c r="D34" s="55" t="s">
        <v>134</v>
      </c>
      <c r="E34" s="60" t="s">
        <v>13</v>
      </c>
    </row>
    <row r="35" spans="2:5">
      <c r="B35" s="61" t="s">
        <v>143</v>
      </c>
      <c r="C35" s="55" t="s">
        <v>142</v>
      </c>
      <c r="D35" s="55" t="s">
        <v>134</v>
      </c>
      <c r="E35" s="60" t="s">
        <v>13</v>
      </c>
    </row>
    <row r="36" spans="2:5">
      <c r="B36" s="61" t="s">
        <v>125</v>
      </c>
      <c r="C36" s="55" t="s">
        <v>142</v>
      </c>
      <c r="D36" s="55" t="s">
        <v>134</v>
      </c>
      <c r="E36" s="60" t="s">
        <v>13</v>
      </c>
    </row>
    <row r="37" spans="2:5" ht="16" thickBot="1">
      <c r="B37" s="62" t="s">
        <v>126</v>
      </c>
      <c r="C37" s="63" t="s">
        <v>142</v>
      </c>
      <c r="D37" s="63" t="s">
        <v>144</v>
      </c>
      <c r="E37" s="64" t="s">
        <v>13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H15" sqref="H15"/>
    </sheetView>
  </sheetViews>
  <sheetFormatPr baseColWidth="10" defaultColWidth="8.83203125" defaultRowHeight="16" x14ac:dyDescent="0"/>
  <cols>
    <col min="1" max="1" width="24.83203125" style="6" customWidth="1"/>
    <col min="2" max="4" width="8.83203125" style="6"/>
    <col min="5" max="5" width="25" style="45" customWidth="1"/>
    <col min="6" max="6" width="8.83203125" style="6"/>
    <col min="7" max="7" width="38.6640625" style="6" customWidth="1"/>
    <col min="8" max="8" width="20.5" style="22" customWidth="1"/>
    <col min="9" max="9" width="18.6640625" style="22" customWidth="1"/>
    <col min="10" max="10" width="14.1640625" style="22" customWidth="1"/>
    <col min="11" max="11" width="28" style="168" customWidth="1"/>
    <col min="12" max="12" width="9.6640625" style="169" bestFit="1" customWidth="1"/>
    <col min="13" max="16384" width="8.83203125" style="6"/>
  </cols>
  <sheetData>
    <row r="1" spans="1:12" ht="17" thickBot="1"/>
    <row r="2" spans="1:12">
      <c r="A2" s="26" t="s">
        <v>45</v>
      </c>
      <c r="B2" s="170" t="s">
        <v>158</v>
      </c>
      <c r="C2" s="171" t="s">
        <v>159</v>
      </c>
      <c r="D2" s="172" t="s">
        <v>160</v>
      </c>
      <c r="E2" s="173" t="s">
        <v>169</v>
      </c>
      <c r="G2" s="29" t="s">
        <v>46</v>
      </c>
      <c r="H2" s="174" t="s">
        <v>162</v>
      </c>
      <c r="I2" s="171" t="s">
        <v>159</v>
      </c>
      <c r="J2" s="175" t="s">
        <v>160</v>
      </c>
      <c r="K2" s="176" t="s">
        <v>169</v>
      </c>
    </row>
    <row r="3" spans="1:12">
      <c r="A3" s="26"/>
      <c r="B3" s="177"/>
      <c r="C3" s="44"/>
      <c r="D3" s="178"/>
      <c r="E3" s="179"/>
      <c r="H3" s="180"/>
      <c r="I3" s="181"/>
      <c r="J3" s="182"/>
      <c r="K3" s="183"/>
    </row>
    <row r="4" spans="1:12">
      <c r="A4" s="32" t="s">
        <v>161</v>
      </c>
      <c r="B4" s="184">
        <v>194</v>
      </c>
      <c r="C4" s="44">
        <v>218</v>
      </c>
      <c r="D4" s="178">
        <v>213</v>
      </c>
      <c r="E4" s="179">
        <f>B4+C4+D4</f>
        <v>625</v>
      </c>
      <c r="G4" s="33" t="s">
        <v>48</v>
      </c>
      <c r="H4" s="160">
        <v>99</v>
      </c>
      <c r="I4" s="157">
        <v>119</v>
      </c>
      <c r="J4" s="165">
        <v>120</v>
      </c>
      <c r="K4" s="183">
        <f>H4+I4+J4</f>
        <v>338</v>
      </c>
    </row>
    <row r="5" spans="1:12">
      <c r="A5" s="32" t="s">
        <v>49</v>
      </c>
      <c r="B5" s="184">
        <v>99</v>
      </c>
      <c r="C5" s="44">
        <v>119</v>
      </c>
      <c r="D5" s="178">
        <v>120</v>
      </c>
      <c r="E5" s="179">
        <f t="shared" ref="E5:E6" si="0">B5+C5+D5</f>
        <v>338</v>
      </c>
      <c r="G5" s="33" t="s">
        <v>50</v>
      </c>
      <c r="H5" s="160">
        <v>81</v>
      </c>
      <c r="I5" s="157">
        <v>34</v>
      </c>
      <c r="J5" s="165">
        <v>36</v>
      </c>
      <c r="K5" s="183">
        <f t="shared" ref="K5:K28" si="1">H5+I5+J5</f>
        <v>151</v>
      </c>
      <c r="L5" s="169">
        <f>K5/K$13</f>
        <v>0.44674556213017752</v>
      </c>
    </row>
    <row r="6" spans="1:12">
      <c r="A6" s="32" t="s">
        <v>51</v>
      </c>
      <c r="B6" s="184">
        <v>95</v>
      </c>
      <c r="C6" s="44">
        <v>99</v>
      </c>
      <c r="D6" s="178">
        <v>93</v>
      </c>
      <c r="E6" s="179">
        <f t="shared" si="0"/>
        <v>287</v>
      </c>
      <c r="G6" s="33" t="s">
        <v>52</v>
      </c>
      <c r="H6" s="161">
        <v>0</v>
      </c>
      <c r="I6" s="158">
        <f>I4-I5</f>
        <v>85</v>
      </c>
      <c r="J6" s="166">
        <v>84</v>
      </c>
      <c r="K6" s="183">
        <f t="shared" si="1"/>
        <v>169</v>
      </c>
    </row>
    <row r="7" spans="1:12" ht="17" thickBot="1">
      <c r="A7" s="32" t="s">
        <v>53</v>
      </c>
      <c r="B7" s="185">
        <v>51</v>
      </c>
      <c r="C7" s="186">
        <v>54.59</v>
      </c>
      <c r="D7" s="187">
        <v>56.34</v>
      </c>
      <c r="E7" s="188">
        <f>ROUND(AVERAGE(B7:D7), 2)</f>
        <v>53.98</v>
      </c>
      <c r="G7" s="33" t="s">
        <v>54</v>
      </c>
      <c r="H7" s="160">
        <v>9</v>
      </c>
      <c r="I7" s="157">
        <v>6</v>
      </c>
      <c r="J7" s="165">
        <v>18</v>
      </c>
      <c r="K7" s="183">
        <f t="shared" si="1"/>
        <v>33</v>
      </c>
      <c r="L7" s="169">
        <f t="shared" ref="L7:L9" si="2">K7/K$13</f>
        <v>9.7633136094674555E-2</v>
      </c>
    </row>
    <row r="8" spans="1:12">
      <c r="G8" s="33" t="s">
        <v>112</v>
      </c>
      <c r="H8" s="160">
        <v>9</v>
      </c>
      <c r="I8" s="157">
        <v>8</v>
      </c>
      <c r="J8" s="165">
        <v>6</v>
      </c>
      <c r="K8" s="183">
        <f t="shared" si="1"/>
        <v>23</v>
      </c>
      <c r="L8" s="169">
        <f t="shared" si="2"/>
        <v>6.8047337278106509E-2</v>
      </c>
    </row>
    <row r="9" spans="1:12">
      <c r="G9" s="33" t="s">
        <v>56</v>
      </c>
      <c r="H9" s="161">
        <v>0</v>
      </c>
      <c r="I9" s="158">
        <v>69</v>
      </c>
      <c r="J9" s="166">
        <v>60</v>
      </c>
      <c r="K9" s="183">
        <f t="shared" si="1"/>
        <v>129</v>
      </c>
      <c r="L9" s="169">
        <f t="shared" si="2"/>
        <v>0.38165680473372782</v>
      </c>
    </row>
    <row r="10" spans="1:12">
      <c r="G10" s="28"/>
      <c r="H10" s="160"/>
      <c r="I10" s="157"/>
      <c r="J10" s="165"/>
      <c r="K10" s="183"/>
    </row>
    <row r="11" spans="1:12">
      <c r="B11" s="22"/>
      <c r="C11" s="22"/>
      <c r="D11" s="22"/>
      <c r="G11" s="25" t="s">
        <v>57</v>
      </c>
      <c r="H11" s="160">
        <v>167</v>
      </c>
      <c r="I11" s="157">
        <v>121</v>
      </c>
      <c r="J11" s="165">
        <v>154</v>
      </c>
      <c r="K11" s="183">
        <f t="shared" si="1"/>
        <v>442</v>
      </c>
    </row>
    <row r="12" spans="1:12">
      <c r="B12" s="22"/>
      <c r="C12" s="22"/>
      <c r="D12" s="22"/>
      <c r="G12" s="25" t="s">
        <v>58</v>
      </c>
      <c r="H12" s="160">
        <v>108</v>
      </c>
      <c r="I12" s="157">
        <v>83</v>
      </c>
      <c r="J12" s="165">
        <v>112</v>
      </c>
      <c r="K12" s="183">
        <f t="shared" si="1"/>
        <v>303</v>
      </c>
    </row>
    <row r="13" spans="1:12">
      <c r="B13" s="22"/>
      <c r="C13" s="22"/>
      <c r="D13" s="22"/>
      <c r="G13" s="25" t="s">
        <v>59</v>
      </c>
      <c r="H13" s="160">
        <v>99</v>
      </c>
      <c r="I13" s="157">
        <v>119</v>
      </c>
      <c r="J13" s="165">
        <v>120</v>
      </c>
      <c r="K13" s="183">
        <f t="shared" si="1"/>
        <v>338</v>
      </c>
    </row>
    <row r="14" spans="1:12">
      <c r="B14" s="22"/>
      <c r="C14" s="22"/>
      <c r="D14" s="22"/>
      <c r="G14" s="25" t="s">
        <v>60</v>
      </c>
      <c r="H14" s="162">
        <f>H11/H13</f>
        <v>1.6868686868686869</v>
      </c>
      <c r="I14" s="159">
        <f>I11/I13</f>
        <v>1.0168067226890756</v>
      </c>
      <c r="J14" s="167">
        <f>J11/J13</f>
        <v>1.2833333333333334</v>
      </c>
      <c r="K14" s="189">
        <f>AVERAGE(H14:J14)</f>
        <v>1.3290029142970319</v>
      </c>
    </row>
    <row r="15" spans="1:12">
      <c r="B15" s="22"/>
      <c r="C15" s="22"/>
      <c r="D15" s="22"/>
      <c r="G15" s="25" t="s">
        <v>61</v>
      </c>
      <c r="H15" s="162">
        <f>H12/H13</f>
        <v>1.0909090909090908</v>
      </c>
      <c r="I15" s="159">
        <f>I12/I13</f>
        <v>0.69747899159663862</v>
      </c>
      <c r="J15" s="167">
        <f>J12/J13</f>
        <v>0.93333333333333335</v>
      </c>
      <c r="K15" s="189">
        <f>AVERAGE(H15:J15)</f>
        <v>0.90724047194635427</v>
      </c>
    </row>
    <row r="16" spans="1:12">
      <c r="B16" s="22"/>
      <c r="C16" s="22"/>
      <c r="D16" s="22"/>
      <c r="G16" s="28"/>
      <c r="H16" s="160"/>
      <c r="I16" s="157"/>
      <c r="J16" s="165"/>
      <c r="K16" s="183"/>
    </row>
    <row r="17" spans="7:12">
      <c r="G17" s="25" t="s">
        <v>62</v>
      </c>
      <c r="H17" s="160">
        <v>16</v>
      </c>
      <c r="I17" s="157">
        <v>13</v>
      </c>
      <c r="J17" s="165">
        <v>13</v>
      </c>
      <c r="K17" s="183">
        <f t="shared" si="1"/>
        <v>42</v>
      </c>
    </row>
    <row r="18" spans="7:12">
      <c r="G18" s="25" t="s">
        <v>63</v>
      </c>
      <c r="H18" s="160">
        <v>9</v>
      </c>
      <c r="I18" s="157">
        <v>12</v>
      </c>
      <c r="J18" s="165">
        <v>10</v>
      </c>
      <c r="K18" s="183">
        <f t="shared" si="1"/>
        <v>31</v>
      </c>
      <c r="L18" s="169">
        <f>K18/K$17</f>
        <v>0.73809523809523814</v>
      </c>
    </row>
    <row r="19" spans="7:12">
      <c r="G19" s="25" t="s">
        <v>64</v>
      </c>
      <c r="H19" s="160">
        <v>9</v>
      </c>
      <c r="I19" s="157">
        <v>4</v>
      </c>
      <c r="J19" s="165">
        <v>3</v>
      </c>
      <c r="K19" s="183">
        <f t="shared" si="1"/>
        <v>16</v>
      </c>
      <c r="L19" s="169">
        <f t="shared" ref="L19:L22" si="3">K19/K$17</f>
        <v>0.38095238095238093</v>
      </c>
    </row>
    <row r="20" spans="7:12">
      <c r="G20" s="25" t="s">
        <v>65</v>
      </c>
      <c r="H20" s="160">
        <v>0</v>
      </c>
      <c r="I20" s="157">
        <v>8</v>
      </c>
      <c r="J20" s="165">
        <v>7</v>
      </c>
      <c r="K20" s="183">
        <f t="shared" si="1"/>
        <v>15</v>
      </c>
      <c r="L20" s="169">
        <f t="shared" si="3"/>
        <v>0.35714285714285715</v>
      </c>
    </row>
    <row r="21" spans="7:12">
      <c r="G21" s="25" t="s">
        <v>66</v>
      </c>
      <c r="H21" s="160">
        <v>14</v>
      </c>
      <c r="I21" s="157">
        <v>13</v>
      </c>
      <c r="J21" s="165">
        <v>11</v>
      </c>
      <c r="K21" s="183">
        <f t="shared" si="1"/>
        <v>38</v>
      </c>
      <c r="L21" s="169">
        <f t="shared" si="3"/>
        <v>0.90476190476190477</v>
      </c>
    </row>
    <row r="22" spans="7:12">
      <c r="G22" s="25" t="s">
        <v>67</v>
      </c>
      <c r="H22" s="160">
        <v>2</v>
      </c>
      <c r="I22" s="157">
        <v>0</v>
      </c>
      <c r="J22" s="165">
        <v>2</v>
      </c>
      <c r="K22" s="183">
        <f t="shared" si="1"/>
        <v>4</v>
      </c>
      <c r="L22" s="169">
        <f t="shared" si="3"/>
        <v>9.5238095238095233E-2</v>
      </c>
    </row>
    <row r="23" spans="7:12">
      <c r="G23" s="25" t="s">
        <v>68</v>
      </c>
      <c r="H23" s="160">
        <v>8</v>
      </c>
      <c r="I23" s="157">
        <v>12</v>
      </c>
      <c r="J23" s="165">
        <v>9</v>
      </c>
      <c r="K23" s="183">
        <f t="shared" si="1"/>
        <v>29</v>
      </c>
      <c r="L23" s="169">
        <f>K23/K$18</f>
        <v>0.93548387096774188</v>
      </c>
    </row>
    <row r="24" spans="7:12">
      <c r="G24" s="25" t="s">
        <v>69</v>
      </c>
      <c r="H24" s="160">
        <v>8</v>
      </c>
      <c r="I24" s="157">
        <v>4</v>
      </c>
      <c r="J24" s="165">
        <v>2</v>
      </c>
      <c r="K24" s="183">
        <f t="shared" si="1"/>
        <v>14</v>
      </c>
      <c r="L24" s="169">
        <f t="shared" ref="L24:L28" si="4">K24/K$18</f>
        <v>0.45161290322580644</v>
      </c>
    </row>
    <row r="25" spans="7:12">
      <c r="G25" s="25" t="s">
        <v>70</v>
      </c>
      <c r="H25" s="160">
        <v>0</v>
      </c>
      <c r="I25" s="157">
        <v>8</v>
      </c>
      <c r="J25" s="165">
        <v>7</v>
      </c>
      <c r="K25" s="183">
        <f t="shared" si="1"/>
        <v>15</v>
      </c>
      <c r="L25" s="169">
        <f t="shared" si="4"/>
        <v>0.4838709677419355</v>
      </c>
    </row>
    <row r="26" spans="7:12">
      <c r="G26" s="25" t="s">
        <v>71</v>
      </c>
      <c r="H26" s="160">
        <v>1</v>
      </c>
      <c r="I26" s="157">
        <v>0</v>
      </c>
      <c r="J26" s="165">
        <v>1</v>
      </c>
      <c r="K26" s="183">
        <f t="shared" si="1"/>
        <v>2</v>
      </c>
      <c r="L26" s="169">
        <f t="shared" si="4"/>
        <v>6.4516129032258063E-2</v>
      </c>
    </row>
    <row r="27" spans="7:12">
      <c r="G27" s="25" t="s">
        <v>72</v>
      </c>
      <c r="H27" s="160">
        <v>1</v>
      </c>
      <c r="I27" s="157">
        <v>0</v>
      </c>
      <c r="J27" s="165">
        <v>1</v>
      </c>
      <c r="K27" s="183">
        <f t="shared" si="1"/>
        <v>2</v>
      </c>
      <c r="L27" s="169">
        <f t="shared" si="4"/>
        <v>6.4516129032258063E-2</v>
      </c>
    </row>
    <row r="28" spans="7:12" ht="17" thickBot="1">
      <c r="G28" s="25" t="s">
        <v>73</v>
      </c>
      <c r="H28" s="163">
        <v>0</v>
      </c>
      <c r="I28" s="164">
        <v>0</v>
      </c>
      <c r="J28" s="191">
        <v>0</v>
      </c>
      <c r="K28" s="190">
        <f t="shared" si="1"/>
        <v>0</v>
      </c>
      <c r="L28" s="169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J18" sqref="J18"/>
    </sheetView>
  </sheetViews>
  <sheetFormatPr baseColWidth="10" defaultColWidth="8.83203125" defaultRowHeight="16" x14ac:dyDescent="0"/>
  <cols>
    <col min="1" max="1" width="8.83203125" style="23"/>
    <col min="2" max="2" width="13.83203125" style="22" customWidth="1"/>
    <col min="3" max="3" width="15.33203125" style="22" customWidth="1"/>
    <col min="4" max="4" width="12.5" style="22" customWidth="1"/>
    <col min="5" max="5" width="12.83203125" style="22" customWidth="1"/>
    <col min="6" max="6" width="13" style="22" customWidth="1"/>
    <col min="7" max="7" width="10.1640625" style="22" bestFit="1" customWidth="1"/>
    <col min="8" max="8" width="8.83203125" style="43"/>
    <col min="9" max="16384" width="8.83203125" style="6"/>
  </cols>
  <sheetData>
    <row r="1" spans="1:8">
      <c r="C1" s="6"/>
      <c r="D1" s="168" t="s">
        <v>173</v>
      </c>
    </row>
    <row r="2" spans="1:8" ht="17" thickBot="1"/>
    <row r="3" spans="1:8" s="198" customFormat="1" ht="17" thickBot="1">
      <c r="A3" s="194" t="s">
        <v>170</v>
      </c>
      <c r="B3" s="195" t="s">
        <v>9</v>
      </c>
      <c r="C3" s="196" t="s">
        <v>10</v>
      </c>
      <c r="D3" s="196" t="s">
        <v>11</v>
      </c>
      <c r="E3" s="196" t="s">
        <v>12</v>
      </c>
      <c r="F3" s="196" t="s">
        <v>13</v>
      </c>
      <c r="G3" s="197" t="s">
        <v>171</v>
      </c>
    </row>
    <row r="4" spans="1:8">
      <c r="A4" s="23" t="s">
        <v>158</v>
      </c>
      <c r="B4" s="22">
        <v>10</v>
      </c>
      <c r="C4" s="22">
        <v>1</v>
      </c>
      <c r="D4" s="22">
        <v>3</v>
      </c>
      <c r="E4" s="22">
        <v>2</v>
      </c>
      <c r="F4" s="22">
        <v>3</v>
      </c>
      <c r="G4" s="22">
        <f>SUM(B4:F4)</f>
        <v>19</v>
      </c>
    </row>
    <row r="5" spans="1:8">
      <c r="A5" s="23" t="s">
        <v>159</v>
      </c>
      <c r="B5" s="22">
        <v>10</v>
      </c>
      <c r="C5" s="22">
        <v>0</v>
      </c>
      <c r="D5" s="22">
        <v>1</v>
      </c>
      <c r="E5" s="22">
        <v>1</v>
      </c>
      <c r="F5" s="22">
        <v>2</v>
      </c>
      <c r="G5" s="22">
        <f t="shared" ref="G5:G6" si="0">SUM(B5:F5)</f>
        <v>14</v>
      </c>
    </row>
    <row r="6" spans="1:8">
      <c r="A6" s="23" t="s">
        <v>160</v>
      </c>
      <c r="B6" s="22">
        <v>10</v>
      </c>
      <c r="C6" s="22">
        <v>1</v>
      </c>
      <c r="D6" s="22">
        <v>2</v>
      </c>
      <c r="E6" s="22">
        <v>1</v>
      </c>
      <c r="F6" s="22">
        <v>2</v>
      </c>
      <c r="G6" s="22">
        <f t="shared" si="0"/>
        <v>16</v>
      </c>
    </row>
    <row r="7" spans="1:8" ht="17" thickBot="1">
      <c r="A7" s="23" t="s">
        <v>171</v>
      </c>
      <c r="B7" s="22">
        <f t="shared" ref="B7:G7" si="1">SUM(B4:B6)</f>
        <v>30</v>
      </c>
      <c r="C7" s="22">
        <f t="shared" si="1"/>
        <v>2</v>
      </c>
      <c r="D7" s="22">
        <f t="shared" si="1"/>
        <v>6</v>
      </c>
      <c r="E7" s="22">
        <f t="shared" si="1"/>
        <v>4</v>
      </c>
      <c r="F7" s="22">
        <f t="shared" si="1"/>
        <v>7</v>
      </c>
      <c r="G7" s="22">
        <f t="shared" si="1"/>
        <v>49</v>
      </c>
    </row>
    <row r="8" spans="1:8" ht="17" thickBot="1">
      <c r="A8" s="192" t="s">
        <v>172</v>
      </c>
      <c r="B8" s="193">
        <f t="shared" ref="B8:G8" si="2">B7/$G$7</f>
        <v>0.61224489795918369</v>
      </c>
      <c r="C8" s="193">
        <f t="shared" si="2"/>
        <v>4.0816326530612242E-2</v>
      </c>
      <c r="D8" s="193">
        <f t="shared" si="2"/>
        <v>0.12244897959183673</v>
      </c>
      <c r="E8" s="193">
        <f t="shared" si="2"/>
        <v>8.1632653061224483E-2</v>
      </c>
      <c r="F8" s="193">
        <f t="shared" si="2"/>
        <v>0.14285714285714285</v>
      </c>
      <c r="G8" s="193">
        <f t="shared" si="2"/>
        <v>1</v>
      </c>
    </row>
    <row r="11" spans="1:8">
      <c r="C11" s="6"/>
      <c r="D11" s="168" t="s">
        <v>174</v>
      </c>
    </row>
    <row r="12" spans="1:8" ht="17" thickBot="1"/>
    <row r="13" spans="1:8" s="45" customFormat="1" ht="17" thickBot="1">
      <c r="A13" s="194" t="s">
        <v>170</v>
      </c>
      <c r="B13" s="195" t="s">
        <v>9</v>
      </c>
      <c r="C13" s="196" t="s">
        <v>10</v>
      </c>
      <c r="D13" s="196" t="s">
        <v>11</v>
      </c>
      <c r="E13" s="196" t="s">
        <v>12</v>
      </c>
      <c r="F13" s="196" t="s">
        <v>13</v>
      </c>
      <c r="G13" s="197" t="s">
        <v>171</v>
      </c>
      <c r="H13" s="198"/>
    </row>
    <row r="14" spans="1:8">
      <c r="A14" s="23" t="s">
        <v>158</v>
      </c>
      <c r="B14" s="22">
        <v>6</v>
      </c>
      <c r="C14" s="22">
        <v>0</v>
      </c>
      <c r="D14" s="22">
        <v>3</v>
      </c>
      <c r="E14" s="22">
        <v>2</v>
      </c>
      <c r="F14" s="22">
        <v>1</v>
      </c>
      <c r="G14" s="22">
        <f>SUM(B14:F14)</f>
        <v>12</v>
      </c>
    </row>
    <row r="15" spans="1:8">
      <c r="A15" s="23" t="s">
        <v>159</v>
      </c>
      <c r="B15" s="22">
        <v>9</v>
      </c>
      <c r="C15" s="22">
        <v>0</v>
      </c>
      <c r="D15" s="22">
        <v>1</v>
      </c>
      <c r="E15" s="22">
        <v>1</v>
      </c>
      <c r="F15" s="22">
        <v>2</v>
      </c>
      <c r="G15" s="22">
        <f t="shared" ref="G15" si="3">SUM(B15:F15)</f>
        <v>13</v>
      </c>
    </row>
    <row r="16" spans="1:8">
      <c r="A16" s="23" t="s">
        <v>160</v>
      </c>
      <c r="B16" s="22">
        <v>8</v>
      </c>
      <c r="C16" s="22">
        <v>0</v>
      </c>
      <c r="D16" s="22">
        <v>2</v>
      </c>
      <c r="E16" s="22">
        <v>0</v>
      </c>
      <c r="F16" s="22">
        <v>1</v>
      </c>
      <c r="G16" s="22">
        <f t="shared" ref="G16" si="4">SUM(B16:F16)</f>
        <v>11</v>
      </c>
    </row>
    <row r="17" spans="1:7" ht="17" thickBot="1">
      <c r="A17" s="23" t="s">
        <v>171</v>
      </c>
      <c r="B17" s="22">
        <f t="shared" ref="B17:G17" si="5">SUM(B14:B16)</f>
        <v>23</v>
      </c>
      <c r="C17" s="22">
        <f t="shared" si="5"/>
        <v>0</v>
      </c>
      <c r="D17" s="22">
        <f t="shared" si="5"/>
        <v>6</v>
      </c>
      <c r="E17" s="22">
        <f t="shared" si="5"/>
        <v>3</v>
      </c>
      <c r="F17" s="22">
        <f t="shared" si="5"/>
        <v>4</v>
      </c>
      <c r="G17" s="22">
        <f t="shared" si="5"/>
        <v>36</v>
      </c>
    </row>
    <row r="18" spans="1:7" ht="17" thickBot="1">
      <c r="A18" s="192" t="s">
        <v>172</v>
      </c>
      <c r="B18" s="193">
        <f>B17/$G$17</f>
        <v>0.63888888888888884</v>
      </c>
      <c r="C18" s="193">
        <f t="shared" ref="C18:G18" si="6">C17/$G$17</f>
        <v>0</v>
      </c>
      <c r="D18" s="193">
        <f t="shared" si="6"/>
        <v>0.16666666666666666</v>
      </c>
      <c r="E18" s="193">
        <f t="shared" si="6"/>
        <v>8.3333333333333329E-2</v>
      </c>
      <c r="F18" s="193">
        <f t="shared" si="6"/>
        <v>0.1111111111111111</v>
      </c>
      <c r="G18" s="193">
        <f t="shared" si="6"/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2015-3</vt:lpstr>
      <vt:lpstr>2016-1</vt:lpstr>
      <vt:lpstr>2016-2</vt:lpstr>
      <vt:lpstr>Users</vt:lpstr>
      <vt:lpstr>Stat</vt:lpstr>
      <vt:lpstr>Funding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Haiyan Chen</dc:creator>
  <cp:lastModifiedBy>DONALD WEIDNER</cp:lastModifiedBy>
  <dcterms:created xsi:type="dcterms:W3CDTF">2016-11-21T19:13:55Z</dcterms:created>
  <dcterms:modified xsi:type="dcterms:W3CDTF">2016-12-02T21:24:14Z</dcterms:modified>
</cp:coreProperties>
</file>